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loe.pang\Downloads\"/>
    </mc:Choice>
  </mc:AlternateContent>
  <xr:revisionPtr revIDLastSave="0" documentId="8_{CBF5CDFC-55F1-45EE-8092-F917447D0EA2}" xr6:coauthVersionLast="47" xr6:coauthVersionMax="47" xr10:uidLastSave="{00000000-0000-0000-0000-000000000000}"/>
  <bookViews>
    <workbookView xWindow="4485" yWindow="345" windowWidth="22590" windowHeight="12540" activeTab="2" xr2:uid="{931F72A2-454B-45DE-8AE1-B2C0932837AB}"/>
  </bookViews>
  <sheets>
    <sheet name="DATA RELEASE NOTES" sheetId="42" r:id="rId1"/>
    <sheet name="SUMMARY DATA SHEET" sheetId="41" r:id="rId2"/>
    <sheet name="Detail Data 2024-25" sheetId="55" r:id="rId3"/>
    <sheet name="Detail Data 2023-24" sheetId="54" r:id="rId4"/>
    <sheet name="Detail Data 2022-23" sheetId="53" r:id="rId5"/>
  </sheets>
  <externalReferences>
    <externalReference r:id="rId6"/>
  </externalReferences>
  <definedNames>
    <definedName name="_AMO_UniqueIdentifier" hidden="1">"'1f4d7f9d-3f4d-4337-a855-a2bd7ef3364f'"</definedName>
    <definedName name="_xlnm._FilterDatabase" localSheetId="4" hidden="1">'Detail Data 2022-23'!$A$12:$S$91</definedName>
    <definedName name="_xlnm._FilterDatabase" localSheetId="3" hidden="1">'Detail Data 2023-24'!$A$12:$S$12</definedName>
    <definedName name="_xlnm._FilterDatabase" localSheetId="2" hidden="1">'Detail Data 2024-25'!$A$12:$S$91</definedName>
    <definedName name="LGA_names">[1]Lookups!$N$2:$O$568</definedName>
    <definedName name="LGAname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1" l="1"/>
  <c r="C44" i="41"/>
  <c r="C43" i="41"/>
  <c r="C42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D42" i="41"/>
  <c r="D45" i="41"/>
  <c r="D44" i="41"/>
  <c r="D43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45" i="41"/>
  <c r="B44" i="41"/>
  <c r="B43" i="41"/>
  <c r="B42" i="41"/>
  <c r="A45" i="41"/>
  <c r="A44" i="41"/>
  <c r="A43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Chloe Pang (VGCCC)</author>
  </authors>
  <commentList>
    <comment ref="A55" authorId="0" shapeId="0" xr:uid="{4D7768E6-73DD-4865-BBE1-6128C214DF96}">
      <text>
        <r>
          <rPr>
            <sz val="9"/>
            <color indexed="81"/>
            <rFont val="Tahoma"/>
            <family val="2"/>
          </rPr>
          <t xml:space="preserve">Used to be City of Moreland
</t>
        </r>
      </text>
    </comment>
  </commentList>
</comments>
</file>

<file path=xl/sharedStrings.xml><?xml version="1.0" encoding="utf-8"?>
<sst xmlns="http://schemas.openxmlformats.org/spreadsheetml/2006/main" count="1168" uniqueCount="310">
  <si>
    <t>Key definitions</t>
  </si>
  <si>
    <t>EGM:</t>
  </si>
  <si>
    <t>Electronic Gaming Machine</t>
  </si>
  <si>
    <t>LGA:</t>
  </si>
  <si>
    <t>Local Government Area</t>
  </si>
  <si>
    <t>EGM Numbers:</t>
  </si>
  <si>
    <t>Number of operating EGMs with attached entitlements</t>
  </si>
  <si>
    <t>Venue Numbers:</t>
  </si>
  <si>
    <t>Number of approved and operating gaming venues</t>
  </si>
  <si>
    <t>Expenditure:</t>
  </si>
  <si>
    <t>Amount of money lost by gaming patrons. Also referred to as 'player loss'</t>
  </si>
  <si>
    <t>Region:</t>
  </si>
  <si>
    <t>Gaming venues are classified one of two regions, country or metro</t>
  </si>
  <si>
    <t>Venue Type:</t>
  </si>
  <si>
    <t>Gaming venues are classified one of two types, hotel or club</t>
  </si>
  <si>
    <t>Key clarifications</t>
  </si>
  <si>
    <t>EGM Numbers: a venue may be operating less machines than its licensed or attached numbers</t>
  </si>
  <si>
    <t xml:space="preserve">Gaming Machine Density calculations beyond 2013 are based on operating gaming machines with attached entitlements </t>
  </si>
  <si>
    <t xml:space="preserve">divided by adult population divided by 1,000 (gaming machines per 1,000 adults). </t>
  </si>
  <si>
    <t xml:space="preserve">Expenditure / EGM: Refers to the average expenditure per gaming machine. In 2024, these figures are based on net </t>
  </si>
  <si>
    <t xml:space="preserve">expenditures divided by number of gaming machines with attached entitlements. </t>
  </si>
  <si>
    <t xml:space="preserve">SEIFA Scores: a lower score indicates that an area is relatively disadvantaged compared to an area with a higher score. </t>
  </si>
  <si>
    <t xml:space="preserve">Scores should only be used in distributive analysis. Rankings are based on highest score, for example 1st ranking in index of </t>
  </si>
  <si>
    <t>disadvantage means the LGA is least disadvantaged.</t>
  </si>
  <si>
    <t xml:space="preserve">Disclaimer: Care must be taken in using any figures for an LGA involving net expenditure and population. The expenditure </t>
  </si>
  <si>
    <t xml:space="preserve">per person in an LGA may include an amount of expenditure coming from persons not living within the LGA. </t>
  </si>
  <si>
    <t>Data sources</t>
  </si>
  <si>
    <t xml:space="preserve">Source of Expenditure Figures: </t>
  </si>
  <si>
    <t xml:space="preserve">Gaming expenditure data is maintained by the VGCCC based on electronic data files received from the monitoring </t>
  </si>
  <si>
    <t xml:space="preserve">licensee. Gaming data released is based on accurate data available at the time of release. It is possible that financial </t>
  </si>
  <si>
    <t xml:space="preserve">adjustments may materialise after the release of the data and therefore will require amendment. </t>
  </si>
  <si>
    <t xml:space="preserve">Source of SEIFA Figures: </t>
  </si>
  <si>
    <t xml:space="preserve">Australian Bureau of Statistics, Socio-economic Indexes for Areas (SEIFA) 2021: </t>
  </si>
  <si>
    <t xml:space="preserve">Table 3: Statistical Local Area (SLA) Index of Relative Socio-economic Advantage and Disadvantage </t>
  </si>
  <si>
    <t xml:space="preserve">Table 2: Statistical Local Area (SLA) Index of Relative Socio-economic Disadvantage </t>
  </si>
  <si>
    <t xml:space="preserve">Source of Unemployment Figures: </t>
  </si>
  <si>
    <t xml:space="preserve">Department of Employment, Small Area Labour Markets. </t>
  </si>
  <si>
    <t xml:space="preserve">Refer to </t>
  </si>
  <si>
    <t>https://www.employment.gov.au/small-area-labour-markets-publication</t>
  </si>
  <si>
    <t xml:space="preserve">Source of Population Figures: </t>
  </si>
  <si>
    <t>Disclaimer</t>
  </si>
  <si>
    <t xml:space="preserve">While the material contained in this document has been compiled with all due care, the VGCCC does not warrant or </t>
  </si>
  <si>
    <t xml:space="preserve">represent that the material is free from errors or omissions, or that it is exhaustive. The VGCCC does not accept any </t>
  </si>
  <si>
    <t xml:space="preserve">liability, nor takes responsibility for the accuracy, currency or correctness of material included in the information that </t>
  </si>
  <si>
    <t xml:space="preserve">has been provided neither by third parties nor for the accuracy, currency, reliability or correctness of links or </t>
  </si>
  <si>
    <t>references to information sources (including Internet sites).</t>
  </si>
  <si>
    <t xml:space="preserve">For more information, visit http://www.VGCCC.vic.gov.au/footer/disclaimer/ </t>
  </si>
  <si>
    <t>Copyright</t>
  </si>
  <si>
    <t>No part of this document may be copied or reproduced by any process without prior written permission from the VGCCC.</t>
  </si>
  <si>
    <t>© State of Victoria through the Victorian Gambling and Casino Control Commission</t>
  </si>
  <si>
    <t xml:space="preserve">Except for any logos, emblems and trade marks, this work is licensed under a Creative Commons Attribution 3.0 Australia </t>
  </si>
  <si>
    <t xml:space="preserve">licence, to the extent that it is protected by copyright. Authorship of this work must be attributed to the State of Victoria </t>
  </si>
  <si>
    <t xml:space="preserve">through the Victorian Gambling and Casino Control Commission. </t>
  </si>
  <si>
    <t>To view a copy of this licence, visit http://creativecommons.org/licenses/by/3.0/au/.</t>
  </si>
  <si>
    <t>City of Whittlesea</t>
  </si>
  <si>
    <t>M26</t>
  </si>
  <si>
    <t>Metro</t>
  </si>
  <si>
    <t>Country</t>
  </si>
  <si>
    <t>Shire of Nillumbik</t>
  </si>
  <si>
    <t>M16</t>
  </si>
  <si>
    <t>RURAL CITY OF ARARAT</t>
  </si>
  <si>
    <t>C43</t>
  </si>
  <si>
    <t>Shire of Northern Grampians</t>
  </si>
  <si>
    <t>C14</t>
  </si>
  <si>
    <t>Borough of Queenscliffe</t>
  </si>
  <si>
    <t>C1</t>
  </si>
  <si>
    <t>City of Greater Geelong</t>
  </si>
  <si>
    <t>C21</t>
  </si>
  <si>
    <t>Electronic Gaming Machine LGA Level Density and Expenditure</t>
  </si>
  <si>
    <t>SHIRE OF CORANGAMITE</t>
  </si>
  <si>
    <t>C3</t>
  </si>
  <si>
    <t>Shire of Colac-Otway</t>
  </si>
  <si>
    <t>C18</t>
  </si>
  <si>
    <t>NOTE: Yellow highlight below represent filterable fields. Place cursor on field to access filter options.</t>
  </si>
  <si>
    <t>SHIRE OF HEPBURN</t>
  </si>
  <si>
    <t>C26</t>
  </si>
  <si>
    <t>Shire of Moorabool</t>
  </si>
  <si>
    <t>C22</t>
  </si>
  <si>
    <t>TABLE A: 3 Year Statistical Summary by LGA</t>
  </si>
  <si>
    <t>SHIRE OF CENTRAL GOLDFIELDS</t>
  </si>
  <si>
    <t>C31</t>
  </si>
  <si>
    <t>SHIRE OF MOUNT ALEXANDER</t>
  </si>
  <si>
    <t>C47</t>
  </si>
  <si>
    <t>LGA SELECTION:</t>
  </si>
  <si>
    <t>SHIRE OF MANSFIELD</t>
  </si>
  <si>
    <t>C49</t>
  </si>
  <si>
    <t>SHIRE OF MURRINDINDI</t>
  </si>
  <si>
    <t>C41</t>
  </si>
  <si>
    <t>STATISTIC</t>
  </si>
  <si>
    <t>2023/24</t>
  </si>
  <si>
    <t>Shire of Mitchell</t>
  </si>
  <si>
    <t>C13</t>
  </si>
  <si>
    <t>SHIRE OF TOWONG</t>
  </si>
  <si>
    <t>C34</t>
  </si>
  <si>
    <t>Gaming Machine Expenditure</t>
  </si>
  <si>
    <t>Shire of Alpine</t>
  </si>
  <si>
    <t>C2</t>
  </si>
  <si>
    <t xml:space="preserve">SEIFA DIS Score </t>
  </si>
  <si>
    <t>SHIRE OF MOIRA</t>
  </si>
  <si>
    <t>C17</t>
  </si>
  <si>
    <t xml:space="preserve">SEIFA DIS Rank State </t>
  </si>
  <si>
    <t>SHIRE OF STRATHBOGIE</t>
  </si>
  <si>
    <t>C42</t>
  </si>
  <si>
    <t xml:space="preserve">SEIFA DIS Rank Country </t>
  </si>
  <si>
    <t>Rural City of Benalla</t>
  </si>
  <si>
    <t>C48</t>
  </si>
  <si>
    <t xml:space="preserve">SEIFA DIS Rank Metro </t>
  </si>
  <si>
    <t>SHIRE OF GANNAWARRA</t>
  </si>
  <si>
    <t>C38</t>
  </si>
  <si>
    <t xml:space="preserve">SEIFA ADVDIS Score </t>
  </si>
  <si>
    <t>Shire of Campaspe</t>
  </si>
  <si>
    <t>C10</t>
  </si>
  <si>
    <t xml:space="preserve">SEIFA ADVDIS Rank State </t>
  </si>
  <si>
    <t>Shire of Glenelg</t>
  </si>
  <si>
    <t>C25</t>
  </si>
  <si>
    <t xml:space="preserve">SEIFA ADVDIS Rank Country </t>
  </si>
  <si>
    <t>SHIRE OF SOUTHERN GRAMPIANS</t>
  </si>
  <si>
    <t>C37</t>
  </si>
  <si>
    <t xml:space="preserve">SEIFA ADVDIS Rank Metro </t>
  </si>
  <si>
    <t>Shire of Wellington</t>
  </si>
  <si>
    <t>C12</t>
  </si>
  <si>
    <t xml:space="preserve">Adult Population  </t>
  </si>
  <si>
    <t>Rural City of Wodonga</t>
  </si>
  <si>
    <t>C15</t>
  </si>
  <si>
    <t>Adults per Venue as at June</t>
  </si>
  <si>
    <t>City of Warrnambool</t>
  </si>
  <si>
    <t>C16</t>
  </si>
  <si>
    <t>EGMs per 1,000 Adults  as at June</t>
  </si>
  <si>
    <t>City of Greater Bendigo</t>
  </si>
  <si>
    <t>C19</t>
  </si>
  <si>
    <t>Expenditure per Adult as at June</t>
  </si>
  <si>
    <t>City of Ballarat</t>
  </si>
  <si>
    <t>C20</t>
  </si>
  <si>
    <t xml:space="preserve">Workforce as at June </t>
  </si>
  <si>
    <t>Rural City of Swan Hill</t>
  </si>
  <si>
    <t>C23</t>
  </si>
  <si>
    <t>Unemployed as at June</t>
  </si>
  <si>
    <t>City of Greater Shepparton</t>
  </si>
  <si>
    <t>C24</t>
  </si>
  <si>
    <t xml:space="preserve">Unemployment rate as at June </t>
  </si>
  <si>
    <t>Rural City of Mildura</t>
  </si>
  <si>
    <t>C27</t>
  </si>
  <si>
    <t>Shire of East Gippsland</t>
  </si>
  <si>
    <t>C28</t>
  </si>
  <si>
    <t>Shire of Bass Coast</t>
  </si>
  <si>
    <t>C29</t>
  </si>
  <si>
    <t>TABLE B: 3 Year Statistical Summary by Region (Country / Metro)</t>
  </si>
  <si>
    <t>City of Latrobe</t>
  </si>
  <si>
    <t>C30</t>
  </si>
  <si>
    <t>Shire of Surf Coast</t>
  </si>
  <si>
    <t>C33</t>
  </si>
  <si>
    <t>REGION SELECTION:</t>
  </si>
  <si>
    <t>Shire of South Gippsland</t>
  </si>
  <si>
    <t>C4</t>
  </si>
  <si>
    <t>Shire of Macedon Ranges</t>
  </si>
  <si>
    <t>C45</t>
  </si>
  <si>
    <t>Rural City of Horsham</t>
  </si>
  <si>
    <t>C5</t>
  </si>
  <si>
    <t>Shire of Baw Baw</t>
  </si>
  <si>
    <t>C6</t>
  </si>
  <si>
    <t>Rural City of Wangaratta</t>
  </si>
  <si>
    <t>C9</t>
  </si>
  <si>
    <t>City of Melbourne</t>
  </si>
  <si>
    <t>M1</t>
  </si>
  <si>
    <t>M10</t>
  </si>
  <si>
    <t>City of Darebin</t>
  </si>
  <si>
    <t>M11</t>
  </si>
  <si>
    <t>City of Boroondara</t>
  </si>
  <si>
    <t>M12</t>
  </si>
  <si>
    <t>City of Whitehorse</t>
  </si>
  <si>
    <t>M13</t>
  </si>
  <si>
    <t>City of Manningham</t>
  </si>
  <si>
    <t>M14</t>
  </si>
  <si>
    <t>City of Banyule</t>
  </si>
  <si>
    <t>M15</t>
  </si>
  <si>
    <t>City of Maroondah</t>
  </si>
  <si>
    <t>M17</t>
  </si>
  <si>
    <t>City of Knox</t>
  </si>
  <si>
    <t>M18</t>
  </si>
  <si>
    <t>City of Monash</t>
  </si>
  <si>
    <t>M19</t>
  </si>
  <si>
    <t>City of Port Phillip</t>
  </si>
  <si>
    <t>M2</t>
  </si>
  <si>
    <t>City of Kingston</t>
  </si>
  <si>
    <t>M20</t>
  </si>
  <si>
    <t>City of Greater Dandenong</t>
  </si>
  <si>
    <t>M21</t>
  </si>
  <si>
    <t>City of Frankston</t>
  </si>
  <si>
    <t>M22</t>
  </si>
  <si>
    <t>City of Casey</t>
  </si>
  <si>
    <t>M23</t>
  </si>
  <si>
    <t>Shire of Cardinia</t>
  </si>
  <si>
    <t>M24</t>
  </si>
  <si>
    <t>Shire of Yarra Ranges</t>
  </si>
  <si>
    <t>M25</t>
  </si>
  <si>
    <t>City of Hume</t>
  </si>
  <si>
    <t>M27</t>
  </si>
  <si>
    <t>City of Brimbank</t>
  </si>
  <si>
    <t>M28</t>
  </si>
  <si>
    <t>Shire of Melton</t>
  </si>
  <si>
    <t>M29</t>
  </si>
  <si>
    <t>City of Hobsons Bay</t>
  </si>
  <si>
    <t>M3</t>
  </si>
  <si>
    <t>City of Wyndham</t>
  </si>
  <si>
    <t>M30</t>
  </si>
  <si>
    <t>Shire of Mornington Peninsula</t>
  </si>
  <si>
    <t>M31</t>
  </si>
  <si>
    <t>City of Yarra</t>
  </si>
  <si>
    <t>M4</t>
  </si>
  <si>
    <t>City of Maribyrnong</t>
  </si>
  <si>
    <t>M5</t>
  </si>
  <si>
    <t>City of Stonnington</t>
  </si>
  <si>
    <t>M6</t>
  </si>
  <si>
    <t>City of Glen Eira</t>
  </si>
  <si>
    <t>M7</t>
  </si>
  <si>
    <t>City of Bayside</t>
  </si>
  <si>
    <t>M8</t>
  </si>
  <si>
    <t>City of Moonee Valley</t>
  </si>
  <si>
    <t>M9</t>
  </si>
  <si>
    <t>Shire of Buloke</t>
  </si>
  <si>
    <t>C7</t>
  </si>
  <si>
    <t>Shire of Golden Plains</t>
  </si>
  <si>
    <t>C32</t>
  </si>
  <si>
    <t>Shire of Hindmarsh</t>
  </si>
  <si>
    <t>C8</t>
  </si>
  <si>
    <t>Shire of Indigo</t>
  </si>
  <si>
    <t>C35</t>
  </si>
  <si>
    <t>Shire of Loddon</t>
  </si>
  <si>
    <t>C46</t>
  </si>
  <si>
    <t>Shire of Moyne</t>
  </si>
  <si>
    <t>C36</t>
  </si>
  <si>
    <t>Shire of Pyrenees</t>
  </si>
  <si>
    <t>C44</t>
  </si>
  <si>
    <t>Shire of West Wimmera</t>
  </si>
  <si>
    <t>C39</t>
  </si>
  <si>
    <t>Shire of Yarriambiack</t>
  </si>
  <si>
    <t>C40</t>
  </si>
  <si>
    <t>Total</t>
  </si>
  <si>
    <t xml:space="preserve">SEIFA </t>
  </si>
  <si>
    <t xml:space="preserve">SEIFA  </t>
  </si>
  <si>
    <t xml:space="preserve">Adult </t>
  </si>
  <si>
    <t xml:space="preserve">Adults </t>
  </si>
  <si>
    <t xml:space="preserve">EGMs </t>
  </si>
  <si>
    <t>Expenditure ($)</t>
  </si>
  <si>
    <t xml:space="preserve">Workforce </t>
  </si>
  <si>
    <t xml:space="preserve">Unemployed </t>
  </si>
  <si>
    <t xml:space="preserve">Unemployment Rate </t>
  </si>
  <si>
    <t>LGA Name</t>
  </si>
  <si>
    <t>LGA</t>
  </si>
  <si>
    <t>Region</t>
  </si>
  <si>
    <t>Net Expenditure ($)</t>
  </si>
  <si>
    <t xml:space="preserve">DIS Score </t>
  </si>
  <si>
    <t xml:space="preserve">DIS Rank State </t>
  </si>
  <si>
    <t>DIS Rank Country</t>
  </si>
  <si>
    <t>DIS Rank Metro</t>
  </si>
  <si>
    <t>ADVDIS Score</t>
  </si>
  <si>
    <t xml:space="preserve">ADVDIS Rank State </t>
  </si>
  <si>
    <t>ADVDIS Rank Country</t>
  </si>
  <si>
    <t>ADVDIS Rank Metro</t>
  </si>
  <si>
    <t>Population 2024</t>
  </si>
  <si>
    <t>per Venue 2024</t>
  </si>
  <si>
    <t>per 1,000 Adults 2024</t>
  </si>
  <si>
    <t>per Adult 2024</t>
  </si>
  <si>
    <t>as at June 2024</t>
  </si>
  <si>
    <t>Rural City of Ararat</t>
  </si>
  <si>
    <t>Shire of Corangamite</t>
  </si>
  <si>
    <t>Shire of Hepburn</t>
  </si>
  <si>
    <t>Shire of Central Goldfields</t>
  </si>
  <si>
    <t>Shire of Mount Alexander</t>
  </si>
  <si>
    <t>Shire of Mansfield</t>
  </si>
  <si>
    <t>Shire of Murrindindi</t>
  </si>
  <si>
    <t>Shire of Towong</t>
  </si>
  <si>
    <t>Shire of Moira</t>
  </si>
  <si>
    <t>Shire of Strathbogie</t>
  </si>
  <si>
    <t>Shire of Gannawarra</t>
  </si>
  <si>
    <t>Shire of Southern Grampians</t>
  </si>
  <si>
    <t xml:space="preserve">  </t>
  </si>
  <si>
    <t>Victoria</t>
  </si>
  <si>
    <t>Published: 22 November 2024</t>
  </si>
  <si>
    <t>Please note that in 2014, the ABS updated the boundaries on which its regional labour force estimates are based to align them with those used in the most recent Census</t>
  </si>
  <si>
    <t>TOTAL</t>
  </si>
  <si>
    <t xml:space="preserve">EXP </t>
  </si>
  <si>
    <t xml:space="preserve">Unemployment rate </t>
  </si>
  <si>
    <t xml:space="preserve">DIS RANK COUNTRY </t>
  </si>
  <si>
    <t xml:space="preserve">DIS RANK METRO </t>
  </si>
  <si>
    <t xml:space="preserve">ADVDIS RANK COUNTRY </t>
  </si>
  <si>
    <t xml:space="preserve">ADVDIS RANK METRO </t>
  </si>
  <si>
    <t>Population 2022</t>
  </si>
  <si>
    <t>per Venue 2022</t>
  </si>
  <si>
    <t>per 1,000 Adults 2022</t>
  </si>
  <si>
    <t>per Adult 2022</t>
  </si>
  <si>
    <t>as at June 2022</t>
  </si>
  <si>
    <t>Published: 24 November 2023</t>
  </si>
  <si>
    <t>Pls note that in 2014, the ABS updated the boundaries on which its regional labour force estimates are based to align them with those used in the most recent Census</t>
  </si>
  <si>
    <t>Pls note that Population Projection data is based on Victoria In Future 2019 forecast. This will be updated once the latest edition is available.</t>
  </si>
  <si>
    <t>Please note that Population Projection data is based on Victoria In Future 2023 forecast. This will be updated once the latest edition is available.</t>
  </si>
  <si>
    <t>Population Figures:  Population figures used in FY2022-23 and FY2021-22 do not account for population impacts of the COVID-19 Pandemic.</t>
  </si>
  <si>
    <t>Population figures used in FY2023-24 do account for population impacts of the COVID-19 Pandemic.</t>
  </si>
  <si>
    <t>Population 2025</t>
  </si>
  <si>
    <t>per Venue 2025</t>
  </si>
  <si>
    <t>per 1,000 Adults 2025</t>
  </si>
  <si>
    <t>per Adult 2025</t>
  </si>
  <si>
    <t>as at June 2025</t>
  </si>
  <si>
    <t>Published: 28 November 2025</t>
  </si>
  <si>
    <t>Please note that Population Projection data is based on Victoria In Future 2023 forecast.</t>
  </si>
  <si>
    <t>2024/25</t>
  </si>
  <si>
    <t>2022/2023</t>
  </si>
  <si>
    <t>FY2022-23 data sourced from Department of Transport and Planning 2019</t>
  </si>
  <si>
    <t>FY2023-24 and FY2024-25 data sourced from Department of Transport and Planning 2023</t>
  </si>
  <si>
    <t>City of Merri-bek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</si>
</sst>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  <numFmt numFmtId="166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8"/>
      <name val="Berlin Sans FB Demi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i/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1" xfId="0" applyBorder="1"/>
    <xf numFmtId="3" fontId="0" fillId="0" borderId="1" xfId="0" applyNumberFormat="1" applyBorder="1"/>
    <xf numFmtId="0" fontId="13" fillId="0" borderId="0" xfId="0" applyFo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3" fontId="0" fillId="0" borderId="5" xfId="0" applyNumberFormat="1" applyBorder="1"/>
    <xf numFmtId="3" fontId="0" fillId="0" borderId="6" xfId="0" applyNumberFormat="1" applyBorder="1"/>
    <xf numFmtId="0" fontId="12" fillId="0" borderId="3" xfId="0" applyFon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12" fillId="4" borderId="3" xfId="0" applyFont="1" applyFill="1" applyBorder="1"/>
    <xf numFmtId="0" fontId="14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0" fontId="5" fillId="0" borderId="11" xfId="9" applyNumberFormat="1" applyFont="1" applyBorder="1"/>
    <xf numFmtId="164" fontId="5" fillId="0" borderId="0" xfId="2" applyNumberFormat="1" applyFont="1" applyBorder="1" applyAlignment="1">
      <alignment horizontal="center"/>
    </xf>
    <xf numFmtId="0" fontId="5" fillId="0" borderId="0" xfId="6" applyFont="1" applyAlignment="1">
      <alignment horizontal="center"/>
    </xf>
    <xf numFmtId="0" fontId="5" fillId="0" borderId="0" xfId="6" applyFont="1"/>
    <xf numFmtId="43" fontId="5" fillId="0" borderId="11" xfId="6" applyNumberFormat="1" applyFont="1" applyBorder="1"/>
    <xf numFmtId="164" fontId="5" fillId="0" borderId="11" xfId="2" applyNumberFormat="1" applyFont="1" applyBorder="1"/>
    <xf numFmtId="43" fontId="5" fillId="0" borderId="0" xfId="6" applyNumberFormat="1" applyFont="1"/>
    <xf numFmtId="164" fontId="5" fillId="0" borderId="0" xfId="2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43" fontId="0" fillId="0" borderId="0" xfId="0" applyNumberFormat="1"/>
    <xf numFmtId="2" fontId="5" fillId="0" borderId="0" xfId="0" applyNumberFormat="1" applyFont="1" applyAlignment="1">
      <alignment horizontal="center"/>
    </xf>
    <xf numFmtId="1" fontId="5" fillId="0" borderId="0" xfId="0" applyNumberFormat="1" applyFont="1"/>
    <xf numFmtId="43" fontId="5" fillId="0" borderId="0" xfId="1" applyFont="1" applyFill="1" applyBorder="1"/>
    <xf numFmtId="43" fontId="5" fillId="0" borderId="0" xfId="0" applyNumberFormat="1" applyFont="1"/>
    <xf numFmtId="164" fontId="5" fillId="0" borderId="0" xfId="1" applyNumberFormat="1" applyFont="1" applyFill="1"/>
    <xf numFmtId="10" fontId="5" fillId="0" borderId="0" xfId="7" applyNumberFormat="1" applyFont="1" applyFill="1"/>
    <xf numFmtId="10" fontId="7" fillId="0" borderId="0" xfId="7" applyNumberFormat="1" applyFont="1" applyBorder="1" applyAlignment="1">
      <alignment horizontal="left"/>
    </xf>
    <xf numFmtId="43" fontId="5" fillId="0" borderId="0" xfId="3" applyNumberFormat="1" applyFont="1" applyFill="1"/>
    <xf numFmtId="43" fontId="5" fillId="0" borderId="0" xfId="3" applyNumberFormat="1" applyFont="1" applyFill="1" applyBorder="1"/>
    <xf numFmtId="164" fontId="18" fillId="0" borderId="0" xfId="1" applyNumberFormat="1" applyFont="1" applyFill="1"/>
    <xf numFmtId="166" fontId="18" fillId="0" borderId="0" xfId="7" applyNumberFormat="1" applyFont="1" applyFill="1"/>
    <xf numFmtId="43" fontId="18" fillId="0" borderId="0" xfId="3" applyNumberFormat="1" applyFont="1" applyFill="1" applyBorder="1"/>
    <xf numFmtId="43" fontId="18" fillId="0" borderId="0" xfId="1" applyFont="1" applyFill="1" applyBorder="1"/>
    <xf numFmtId="0" fontId="11" fillId="0" borderId="3" xfId="0" applyFont="1" applyBorder="1" applyAlignment="1">
      <alignment horizontal="center"/>
    </xf>
    <xf numFmtId="0" fontId="9" fillId="0" borderId="0" xfId="6" applyFont="1" applyAlignment="1">
      <alignment horizontal="left"/>
    </xf>
    <xf numFmtId="0" fontId="10" fillId="0" borderId="0" xfId="6"/>
    <xf numFmtId="0" fontId="10" fillId="0" borderId="0" xfId="6" applyAlignment="1">
      <alignment horizontal="center"/>
    </xf>
    <xf numFmtId="0" fontId="10" fillId="0" borderId="0" xfId="6" applyAlignment="1">
      <alignment horizontal="left"/>
    </xf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3" fontId="6" fillId="0" borderId="7" xfId="6" applyNumberFormat="1" applyFont="1" applyBorder="1" applyAlignment="1">
      <alignment horizontal="center" vertical="center" wrapText="1"/>
    </xf>
    <xf numFmtId="4" fontId="6" fillId="0" borderId="7" xfId="6" applyNumberFormat="1" applyFont="1" applyBorder="1" applyAlignment="1">
      <alignment horizontal="center" vertical="center" wrapText="1"/>
    </xf>
    <xf numFmtId="165" fontId="6" fillId="0" borderId="7" xfId="6" applyNumberFormat="1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left"/>
    </xf>
    <xf numFmtId="0" fontId="6" fillId="0" borderId="9" xfId="6" applyFont="1" applyBorder="1" applyAlignment="1">
      <alignment horizontal="center"/>
    </xf>
    <xf numFmtId="17" fontId="6" fillId="0" borderId="9" xfId="6" applyNumberFormat="1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5" fillId="0" borderId="0" xfId="6" applyFont="1" applyAlignment="1">
      <alignment horizontal="left"/>
    </xf>
    <xf numFmtId="0" fontId="6" fillId="0" borderId="0" xfId="6" applyFont="1" applyAlignment="1">
      <alignment horizontal="center"/>
    </xf>
    <xf numFmtId="43" fontId="5" fillId="0" borderId="0" xfId="4" applyNumberFormat="1" applyFont="1" applyFill="1"/>
    <xf numFmtId="43" fontId="5" fillId="0" borderId="0" xfId="2" applyFont="1" applyFill="1" applyBorder="1"/>
    <xf numFmtId="164" fontId="5" fillId="0" borderId="0" xfId="2" applyNumberFormat="1" applyFont="1" applyFill="1" applyBorder="1"/>
    <xf numFmtId="164" fontId="18" fillId="0" borderId="0" xfId="2" applyNumberFormat="1" applyFont="1" applyFill="1"/>
    <xf numFmtId="166" fontId="18" fillId="0" borderId="0" xfId="8" applyNumberFormat="1" applyFont="1" applyFill="1"/>
    <xf numFmtId="0" fontId="7" fillId="0" borderId="0" xfId="6" applyFont="1" applyAlignment="1">
      <alignment horizontal="left"/>
    </xf>
    <xf numFmtId="164" fontId="5" fillId="0" borderId="0" xfId="2" applyNumberFormat="1" applyFont="1" applyFill="1"/>
    <xf numFmtId="1" fontId="5" fillId="0" borderId="0" xfId="6" applyNumberFormat="1" applyFont="1"/>
    <xf numFmtId="166" fontId="5" fillId="0" borderId="0" xfId="8" applyNumberFormat="1" applyFont="1" applyFill="1"/>
    <xf numFmtId="43" fontId="5" fillId="0" borderId="11" xfId="2" applyFont="1" applyFill="1" applyBorder="1"/>
    <xf numFmtId="164" fontId="5" fillId="0" borderId="11" xfId="2" applyNumberFormat="1" applyFont="1" applyFill="1" applyBorder="1"/>
    <xf numFmtId="166" fontId="5" fillId="0" borderId="11" xfId="7" applyNumberFormat="1" applyFont="1" applyFill="1" applyBorder="1"/>
    <xf numFmtId="43" fontId="10" fillId="0" borderId="0" xfId="6" applyNumberFormat="1"/>
    <xf numFmtId="9" fontId="10" fillId="4" borderId="12" xfId="7" applyFont="1" applyFill="1" applyBorder="1" applyAlignment="1">
      <alignment horizontal="right" wrapText="1"/>
    </xf>
    <xf numFmtId="43" fontId="10" fillId="4" borderId="12" xfId="3" applyNumberFormat="1" applyFont="1" applyFill="1" applyBorder="1" applyAlignment="1">
      <alignment horizontal="right" wrapText="1"/>
    </xf>
    <xf numFmtId="6" fontId="0" fillId="0" borderId="0" xfId="0" applyNumberFormat="1"/>
    <xf numFmtId="7" fontId="10" fillId="4" borderId="12" xfId="3" applyNumberFormat="1" applyFont="1" applyFill="1" applyBorder="1" applyAlignment="1">
      <alignment horizontal="right" wrapText="1"/>
    </xf>
    <xf numFmtId="0" fontId="10" fillId="0" borderId="5" xfId="0" applyFont="1" applyBorder="1"/>
    <xf numFmtId="164" fontId="10" fillId="4" borderId="12" xfId="3" applyNumberFormat="1" applyFont="1" applyFill="1" applyBorder="1" applyAlignment="1">
      <alignment horizontal="right" wrapText="1"/>
    </xf>
    <xf numFmtId="0" fontId="4" fillId="0" borderId="0" xfId="5" applyAlignment="1" applyProtection="1">
      <alignment horizontal="left"/>
    </xf>
    <xf numFmtId="0" fontId="6" fillId="0" borderId="0" xfId="0" applyFont="1" applyAlignment="1">
      <alignment horizontal="right"/>
    </xf>
    <xf numFmtId="0" fontId="3" fillId="2" borderId="2" xfId="0" applyFont="1" applyFill="1" applyBorder="1"/>
    <xf numFmtId="0" fontId="6" fillId="0" borderId="0" xfId="0" applyFont="1" applyAlignment="1">
      <alignment horizontal="left"/>
    </xf>
    <xf numFmtId="9" fontId="10" fillId="0" borderId="0" xfId="10" applyFont="1"/>
    <xf numFmtId="166" fontId="10" fillId="0" borderId="0" xfId="10" applyNumberFormat="1" applyFont="1"/>
    <xf numFmtId="166" fontId="5" fillId="0" borderId="11" xfId="10" applyNumberFormat="1" applyFont="1" applyFill="1" applyBorder="1"/>
    <xf numFmtId="9" fontId="5" fillId="0" borderId="0" xfId="10" applyFont="1"/>
  </cellXfs>
  <cellStyles count="11">
    <cellStyle name="Comma" xfId="1" builtinId="3"/>
    <cellStyle name="Comma 2" xfId="2" xr:uid="{E0409BC5-ED63-4D76-A460-B3CEAD98A060}"/>
    <cellStyle name="Currency" xfId="3" builtinId="4"/>
    <cellStyle name="Currency 2" xfId="4" xr:uid="{6E913538-922C-455A-AED5-71A1048261F7}"/>
    <cellStyle name="Hyperlink" xfId="5" builtinId="8"/>
    <cellStyle name="Normal" xfId="0" builtinId="0"/>
    <cellStyle name="Normal 2" xfId="6" xr:uid="{B8D6317D-A60A-42A6-8723-2D6F63657E04}"/>
    <cellStyle name="Percent" xfId="7" builtinId="5"/>
    <cellStyle name="Percent 2" xfId="8" xr:uid="{6050DA10-234E-4C38-9E67-48CA28984E59}"/>
    <cellStyle name="Percent 3" xfId="9" xr:uid="{E5D7B6C6-8BB7-478C-86A6-8428A28339D3}"/>
    <cellStyle name="Percent 4" xfId="10" xr:uid="{832F7BA1-6136-45C3-A7EE-C1640B8C4C6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creativecommons.org/licenses/by/3.0/au/deed.en_US" TargetMode="External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76</xdr:row>
      <xdr:rowOff>0</xdr:rowOff>
    </xdr:from>
    <xdr:to>
      <xdr:col>1</xdr:col>
      <xdr:colOff>609600</xdr:colOff>
      <xdr:row>76</xdr:row>
      <xdr:rowOff>0</xdr:rowOff>
    </xdr:to>
    <xdr:pic>
      <xdr:nvPicPr>
        <xdr:cNvPr id="25758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ACC94-3A26-A9D2-6C9A-1AD1A00F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243965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609600</xdr:colOff>
      <xdr:row>74</xdr:row>
      <xdr:rowOff>0</xdr:rowOff>
    </xdr:to>
    <xdr:pic>
      <xdr:nvPicPr>
        <xdr:cNvPr id="25759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03EE3-37C6-EACD-46C4-3E1403A7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849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609600</xdr:colOff>
      <xdr:row>74</xdr:row>
      <xdr:rowOff>0</xdr:rowOff>
    </xdr:to>
    <xdr:pic>
      <xdr:nvPicPr>
        <xdr:cNvPr id="25760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19738-ACC2-86B7-15E9-F61FB93E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849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104775</xdr:rowOff>
    </xdr:from>
    <xdr:to>
      <xdr:col>1</xdr:col>
      <xdr:colOff>1095375</xdr:colOff>
      <xdr:row>76</xdr:row>
      <xdr:rowOff>219075</xdr:rowOff>
    </xdr:to>
    <xdr:pic>
      <xdr:nvPicPr>
        <xdr:cNvPr id="25761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6E8AA-0765-11AA-CFEE-05A6ABFF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2249150"/>
          <a:ext cx="609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161925</xdr:colOff>
      <xdr:row>5</xdr:row>
      <xdr:rowOff>73296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DE834C4-8B8C-40C2-9442-AA9547B3B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t="31155"/>
        <a:stretch>
          <a:fillRect/>
        </a:stretch>
      </xdr:blipFill>
      <xdr:spPr>
        <a:xfrm>
          <a:off x="0" y="0"/>
          <a:ext cx="8439150" cy="10734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209550</xdr:colOff>
      <xdr:row>6</xdr:row>
      <xdr:rowOff>101871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9E578D9-5C33-4C5B-A8A3-EDE6F034E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31155"/>
        <a:stretch>
          <a:fillRect/>
        </a:stretch>
      </xdr:blipFill>
      <xdr:spPr>
        <a:xfrm>
          <a:off x="0" y="0"/>
          <a:ext cx="8439150" cy="1073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1400175</xdr:colOff>
      <xdr:row>6</xdr:row>
      <xdr:rowOff>101871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0ACEDE8-D2B3-4532-BA8F-7FE635995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31155"/>
        <a:stretch>
          <a:fillRect/>
        </a:stretch>
      </xdr:blipFill>
      <xdr:spPr>
        <a:xfrm>
          <a:off x="0" y="0"/>
          <a:ext cx="8439150" cy="1073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1400175</xdr:colOff>
      <xdr:row>6</xdr:row>
      <xdr:rowOff>101871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C24DE07-1725-4552-97B5-F1DD42522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31155"/>
        <a:stretch>
          <a:fillRect/>
        </a:stretch>
      </xdr:blipFill>
      <xdr:spPr>
        <a:xfrm>
          <a:off x="0" y="0"/>
          <a:ext cx="8439150" cy="10734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6</xdr:row>
      <xdr:rowOff>101871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83DF5C2-5408-458B-8AC3-3ECA95EC8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31155"/>
        <a:stretch>
          <a:fillRect/>
        </a:stretch>
      </xdr:blipFill>
      <xdr:spPr>
        <a:xfrm>
          <a:off x="0" y="0"/>
          <a:ext cx="8439150" cy="10734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NSC%20-%20LMAAS\SALM\Quarterly%20publications\2023\March%20quarter%202023\Manuscript\Big%20and%20Ugly%20LGA%20ASGS%202022%20-%20Dec-22.xlsx" TargetMode="External"/><Relationship Id="rId1" Type="http://schemas.openxmlformats.org/officeDocument/2006/relationships/externalLinkPath" Target="https://vgcccvicgovau.sharepoint.com/NSC%20-%20LMAAS/SALM/Quarterly%20publications/2023/March%20quarter%202023/Manuscript/Big%20and%20Ugly%20LGA%20ASGS%202022%20-%20Dec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info"/>
      <sheetName val="Lookups"/>
      <sheetName val="Removed LGAs"/>
      <sheetName val="Break Lookup"/>
      <sheetName val="ABS proxy ratings"/>
      <sheetName val="Raw data from SPREE"/>
      <sheetName val="Month Select for Table 2"/>
      <sheetName val="STE GCCSA data"/>
      <sheetName val="Checking"/>
      <sheetName val="Table 2"/>
      <sheetName val="Unsmoothed unemployment rate"/>
      <sheetName val="Unsmoothed labour force"/>
      <sheetName val="Unsmoothed unemployment"/>
      <sheetName val="Smoothed unemployment rate"/>
      <sheetName val="Smoothed labour force"/>
      <sheetName val="Smoothed unemplo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cglr.vic.gov.au/footer/copyrigh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46BE-7B71-42C1-AC1D-2DBBDCBA8C6F}">
  <sheetPr>
    <tabColor indexed="43"/>
  </sheetPr>
  <dimension ref="A1:L228"/>
  <sheetViews>
    <sheetView workbookViewId="0">
      <selection activeCell="E35" sqref="E35"/>
    </sheetView>
  </sheetViews>
  <sheetFormatPr defaultRowHeight="12.75" x14ac:dyDescent="0.2"/>
  <cols>
    <col min="1" max="1" width="14.42578125" customWidth="1"/>
  </cols>
  <sheetData>
    <row r="1" spans="1:11" ht="15.75" customHeight="1" x14ac:dyDescent="0.2"/>
    <row r="2" spans="1:11" ht="15.75" customHeight="1" x14ac:dyDescent="0.2"/>
    <row r="3" spans="1:11" ht="15.75" customHeight="1" x14ac:dyDescent="0.2"/>
    <row r="4" spans="1:11" ht="15.75" customHeight="1" x14ac:dyDescent="0.2"/>
    <row r="5" spans="1:11" ht="15.75" customHeight="1" x14ac:dyDescent="0.3">
      <c r="A5" s="25"/>
    </row>
    <row r="6" spans="1:11" ht="15.75" customHeight="1" x14ac:dyDescent="0.3">
      <c r="A6" s="25"/>
    </row>
    <row r="7" spans="1:11" ht="15" x14ac:dyDescent="0.25">
      <c r="A7" s="1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0" t="s">
        <v>1</v>
      </c>
      <c r="B8" s="39" t="s">
        <v>2</v>
      </c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0" t="s">
        <v>3</v>
      </c>
      <c r="B9" s="39" t="s">
        <v>4</v>
      </c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">
      <c r="A10" s="40" t="s">
        <v>5</v>
      </c>
      <c r="B10" s="39" t="s">
        <v>6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40" t="s">
        <v>7</v>
      </c>
      <c r="B11" s="39" t="s">
        <v>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40" t="s">
        <v>9</v>
      </c>
      <c r="B12" s="39" t="s">
        <v>10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40" t="s">
        <v>11</v>
      </c>
      <c r="B13" s="39" t="s">
        <v>12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40" t="s">
        <v>13</v>
      </c>
      <c r="B14" s="39" t="s">
        <v>14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26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5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x14ac:dyDescent="0.2">
      <c r="A18" s="39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39" t="s">
        <v>17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">
      <c r="A21" s="39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x14ac:dyDescent="0.2">
      <c r="A23" s="39" t="s">
        <v>19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 t="s">
        <v>20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39" t="s">
        <v>21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x14ac:dyDescent="0.2">
      <c r="A27" s="39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39" t="s">
        <v>23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A30" s="39" t="s">
        <v>296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39" t="s">
        <v>297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x14ac:dyDescent="0.2">
      <c r="A33" s="39" t="s">
        <v>24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x14ac:dyDescent="0.2">
      <c r="A34" s="39" t="s">
        <v>25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5" x14ac:dyDescent="0.25">
      <c r="A36" s="1" t="s">
        <v>26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">
      <c r="A37" s="27" t="s">
        <v>27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x14ac:dyDescent="0.2">
      <c r="A38" s="39" t="s">
        <v>28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x14ac:dyDescent="0.2">
      <c r="A39" s="39" t="s">
        <v>29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x14ac:dyDescent="0.2">
      <c r="A40" s="39" t="s">
        <v>30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x14ac:dyDescent="0.2">
      <c r="A42" s="27" t="s">
        <v>31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x14ac:dyDescent="0.2">
      <c r="A43" s="39" t="s">
        <v>32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 t="s">
        <v>33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 t="s">
        <v>34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x14ac:dyDescent="0.2">
      <c r="A47" s="27" t="s">
        <v>35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x14ac:dyDescent="0.2">
      <c r="A48" s="39" t="s">
        <v>36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2" x14ac:dyDescent="0.2">
      <c r="A49" s="39" t="s">
        <v>37</v>
      </c>
      <c r="B49" s="39" t="s">
        <v>38</v>
      </c>
      <c r="C49" s="39"/>
      <c r="D49" s="39"/>
      <c r="E49" s="39"/>
      <c r="F49" s="39"/>
      <c r="G49" s="39"/>
      <c r="H49" s="39"/>
      <c r="I49" s="39"/>
      <c r="J49" s="39"/>
      <c r="K49" s="39"/>
    </row>
    <row r="50" spans="1:12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2" x14ac:dyDescent="0.2">
      <c r="A51" s="27" t="s">
        <v>39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2" x14ac:dyDescent="0.2">
      <c r="A52" s="39" t="s">
        <v>308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2" x14ac:dyDescent="0.2">
      <c r="A53" s="39" t="s">
        <v>307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</row>
    <row r="54" spans="1:12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2" s="1" customFormat="1" ht="15" x14ac:dyDescent="0.25">
      <c r="A55" s="1" t="s">
        <v>40</v>
      </c>
    </row>
    <row r="56" spans="1:12" s="39" customFormat="1" x14ac:dyDescent="0.2">
      <c r="A56" s="41" t="s">
        <v>41</v>
      </c>
    </row>
    <row r="57" spans="1:12" s="39" customFormat="1" x14ac:dyDescent="0.2">
      <c r="A57" s="41" t="s">
        <v>42</v>
      </c>
    </row>
    <row r="58" spans="1:12" s="39" customFormat="1" x14ac:dyDescent="0.2">
      <c r="A58" s="28" t="s">
        <v>43</v>
      </c>
      <c r="B58" s="42"/>
    </row>
    <row r="59" spans="1:12" s="39" customFormat="1" x14ac:dyDescent="0.2">
      <c r="A59" s="28" t="s">
        <v>44</v>
      </c>
      <c r="B59" s="42"/>
    </row>
    <row r="60" spans="1:12" s="39" customFormat="1" x14ac:dyDescent="0.2">
      <c r="A60" s="28" t="s">
        <v>45</v>
      </c>
    </row>
    <row r="61" spans="1:12" x14ac:dyDescent="0.2">
      <c r="A61" s="43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s="39" customFormat="1" x14ac:dyDescent="0.2">
      <c r="A62" s="41" t="s">
        <v>46</v>
      </c>
    </row>
    <row r="63" spans="1:12" x14ac:dyDescent="0.2">
      <c r="A63" s="41"/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2" x14ac:dyDescent="0.2">
      <c r="A64" s="41"/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s="1" customFormat="1" ht="15" x14ac:dyDescent="0.25">
      <c r="A65" s="1" t="s">
        <v>47</v>
      </c>
      <c r="B65" s="44"/>
    </row>
    <row r="66" spans="1:11" x14ac:dyDescent="0.2">
      <c r="A66" s="41" t="s">
        <v>48</v>
      </c>
      <c r="B66" s="45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41"/>
      <c r="B67" s="45"/>
      <c r="C67" s="39"/>
      <c r="D67" s="39"/>
      <c r="E67" s="39"/>
      <c r="F67" s="39"/>
      <c r="G67" s="39"/>
      <c r="H67" s="39"/>
      <c r="I67" s="39"/>
      <c r="J67" s="39"/>
      <c r="K67" s="39"/>
    </row>
    <row r="68" spans="1:11" x14ac:dyDescent="0.2">
      <c r="A68" s="109" t="s">
        <v>49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69" spans="1:11" x14ac:dyDescent="0.2">
      <c r="A69" s="41"/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 spans="1:11" x14ac:dyDescent="0.2">
      <c r="A70" s="41" t="s">
        <v>50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1" x14ac:dyDescent="0.2">
      <c r="A71" s="28" t="s">
        <v>51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1" x14ac:dyDescent="0.2">
      <c r="A72" s="28" t="s">
        <v>52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1" x14ac:dyDescent="0.2">
      <c r="A73" s="28"/>
      <c r="B73" s="39"/>
      <c r="C73" s="39"/>
      <c r="D73" s="39"/>
      <c r="E73" s="39"/>
      <c r="F73" s="39"/>
      <c r="G73" s="39"/>
      <c r="H73" s="39"/>
      <c r="I73" s="39"/>
      <c r="J73" s="39"/>
      <c r="K73" s="39"/>
    </row>
    <row r="74" spans="1:11" x14ac:dyDescent="0.2">
      <c r="A74" s="28" t="s">
        <v>53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</row>
    <row r="75" spans="1:11" ht="23.25" x14ac:dyDescent="0.35">
      <c r="A75" s="29"/>
      <c r="B75" s="39"/>
      <c r="C75" s="39"/>
      <c r="D75" s="39"/>
      <c r="E75" s="39"/>
      <c r="F75" s="39"/>
      <c r="G75" s="39"/>
      <c r="H75" s="39"/>
      <c r="I75" s="39"/>
      <c r="J75" s="39"/>
      <c r="K75" s="39"/>
    </row>
    <row r="76" spans="1:11" ht="23.25" x14ac:dyDescent="0.35">
      <c r="A76" s="29"/>
      <c r="B76" s="42"/>
      <c r="C76" s="39"/>
      <c r="D76" s="39"/>
      <c r="E76" s="39"/>
      <c r="F76" s="39"/>
      <c r="G76" s="39"/>
      <c r="H76" s="39"/>
      <c r="I76" s="39"/>
      <c r="J76" s="39"/>
      <c r="K76" s="39"/>
    </row>
    <row r="77" spans="1:11" ht="23.25" x14ac:dyDescent="0.35">
      <c r="A77" s="29"/>
      <c r="B77" s="45"/>
      <c r="C77" s="39"/>
      <c r="D77" s="39"/>
      <c r="E77" s="39"/>
      <c r="F77" s="39"/>
      <c r="G77" s="39"/>
      <c r="H77" s="39"/>
      <c r="I77" s="39"/>
      <c r="J77" s="39"/>
      <c r="K77" s="39"/>
    </row>
    <row r="78" spans="1:11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 x14ac:dyDescent="0.2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1:1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</row>
    <row r="82" spans="1:11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</row>
    <row r="83" spans="1:11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</row>
    <row r="84" spans="1:11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</row>
    <row r="85" spans="1:11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</row>
    <row r="86" spans="1:11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</row>
    <row r="87" spans="1:11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</row>
    <row r="88" spans="1:11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</row>
    <row r="89" spans="1:11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</row>
    <row r="90" spans="1:11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</row>
    <row r="91" spans="1:11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</row>
    <row r="92" spans="1:11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 spans="1:11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 spans="1:11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</row>
    <row r="95" spans="1:11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</row>
    <row r="96" spans="1:11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</row>
    <row r="97" spans="1:11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</row>
    <row r="98" spans="1:11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</row>
    <row r="99" spans="1:1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</row>
    <row r="100" spans="1:11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1:11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1:11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</row>
    <row r="103" spans="1:11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</row>
    <row r="104" spans="1:11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</row>
    <row r="105" spans="1:11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</row>
    <row r="106" spans="1:11" x14ac:dyDescent="0.2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</row>
    <row r="107" spans="1:11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1:1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</row>
    <row r="109" spans="1:11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</row>
    <row r="110" spans="1:11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</row>
    <row r="111" spans="1:11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</row>
    <row r="112" spans="1:11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</row>
    <row r="113" spans="1:11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spans="1:11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</row>
    <row r="117" spans="1:11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</row>
    <row r="118" spans="1:11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</row>
    <row r="120" spans="1:11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</row>
    <row r="121" spans="1:11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</row>
    <row r="122" spans="1:11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  <row r="123" spans="1:11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</row>
    <row r="124" spans="1:11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</row>
    <row r="126" spans="1:1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</row>
    <row r="127" spans="1:11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1:11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</row>
    <row r="129" spans="1:11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</row>
    <row r="130" spans="1:11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</row>
    <row r="131" spans="1:11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1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</row>
    <row r="133" spans="1:11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1:11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</row>
    <row r="135" spans="1:11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</row>
    <row r="136" spans="1:11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</row>
    <row r="137" spans="1:11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</row>
    <row r="138" spans="1:11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</row>
    <row r="139" spans="1:11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</row>
    <row r="140" spans="1:11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1:11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1:11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</row>
    <row r="143" spans="1:11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1:11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</row>
    <row r="145" spans="1:11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</row>
    <row r="146" spans="1:11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1:11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1:11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1:11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</row>
    <row r="151" spans="1:11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1:11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1:11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  <row r="154" spans="1:11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</row>
    <row r="155" spans="1:11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</row>
    <row r="156" spans="1:11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</row>
    <row r="157" spans="1:11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</row>
    <row r="158" spans="1:11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</row>
    <row r="159" spans="1:11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</row>
    <row r="160" spans="1:11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</row>
    <row r="161" spans="1:11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</row>
    <row r="162" spans="1:11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</row>
    <row r="163" spans="1:11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</row>
    <row r="164" spans="1:11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</row>
    <row r="165" spans="1:11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1:11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1:11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1:11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</row>
    <row r="169" spans="1:11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</row>
    <row r="170" spans="1:11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</row>
    <row r="171" spans="1:11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</row>
    <row r="172" spans="1:11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</row>
    <row r="173" spans="1:11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1:11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1:11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</row>
    <row r="176" spans="1:11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1:11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</row>
    <row r="178" spans="1:11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</row>
    <row r="179" spans="1:11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</row>
    <row r="180" spans="1:11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</row>
    <row r="181" spans="1:11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</row>
    <row r="182" spans="1:11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1:11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</row>
    <row r="184" spans="1:11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1:11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1:11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1:11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</row>
    <row r="188" spans="1:11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</row>
    <row r="189" spans="1:11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</row>
    <row r="190" spans="1:11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</row>
    <row r="191" spans="1:11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</row>
    <row r="192" spans="1:11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</row>
    <row r="193" spans="1:11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1:11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</row>
    <row r="195" spans="1:11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</row>
    <row r="196" spans="1:11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</row>
    <row r="197" spans="1:11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1:11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1:11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1:11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1:11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1:11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1:11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1:11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1:11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1:11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1:11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1:11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1:11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1:11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1:11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1:11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1:11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1:11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1:11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1:11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1:11" x14ac:dyDescent="0.2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1:11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1:11" x14ac:dyDescent="0.2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1:11" x14ac:dyDescent="0.2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1:11" x14ac:dyDescent="0.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1:11" x14ac:dyDescent="0.2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1:11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1:11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  <row r="226" spans="1:11" x14ac:dyDescent="0.2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1:11" x14ac:dyDescent="0.2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</row>
    <row r="228" spans="1:11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</row>
  </sheetData>
  <phoneticPr fontId="3" type="noConversion"/>
  <hyperlinks>
    <hyperlink ref="A68" r:id="rId1" display="© State of Victoria through the Victorian Commission for Gambling and Liquor Regulation" xr:uid="{072274B4-E0D0-4F7F-80EA-B5DFEDA68485}"/>
  </hyperlinks>
  <pageMargins left="0.75" right="0.75" top="1" bottom="1" header="0.5" footer="0.5"/>
  <pageSetup paperSize="9" scale="80" orientation="portrait" r:id="rId2"/>
  <headerFooter alignWithMargins="0">
    <oddHeader>&amp;C&amp;"Calibri"&amp;10&amp;K000000 OFFICIAL&amp;1#_x000D_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6D12-AC24-4CA0-80D6-A11B0891CF8F}">
  <sheetPr>
    <tabColor indexed="44"/>
    <pageSetUpPr fitToPage="1"/>
  </sheetPr>
  <dimension ref="A1:Z91"/>
  <sheetViews>
    <sheetView workbookViewId="0"/>
  </sheetViews>
  <sheetFormatPr defaultRowHeight="12.75" x14ac:dyDescent="0.2"/>
  <cols>
    <col min="1" max="1" width="32.5703125" bestFit="1" customWidth="1"/>
    <col min="2" max="2" width="19.28515625" customWidth="1"/>
    <col min="3" max="3" width="17.85546875" customWidth="1"/>
    <col min="4" max="4" width="17.140625" customWidth="1"/>
    <col min="9" max="9" width="28.7109375" bestFit="1" customWidth="1"/>
    <col min="10" max="10" width="4" bestFit="1" customWidth="1"/>
    <col min="11" max="11" width="7" bestFit="1" customWidth="1"/>
    <col min="12" max="12" width="28.7109375" hidden="1" customWidth="1"/>
    <col min="13" max="14" width="8.85546875" hidden="1" customWidth="1"/>
    <col min="15" max="15" width="9.140625" hidden="1" customWidth="1"/>
  </cols>
  <sheetData>
    <row r="1" spans="1:26" s="3" customFormat="1" x14ac:dyDescent="0.2">
      <c r="L1" s="2" t="s">
        <v>54</v>
      </c>
      <c r="M1" s="3" t="s">
        <v>55</v>
      </c>
      <c r="N1" s="6" t="s">
        <v>56</v>
      </c>
      <c r="O1" t="s">
        <v>57</v>
      </c>
    </row>
    <row r="2" spans="1:26" s="3" customFormat="1" x14ac:dyDescent="0.2">
      <c r="L2" s="2" t="s">
        <v>58</v>
      </c>
      <c r="M2" s="3" t="s">
        <v>59</v>
      </c>
      <c r="N2" s="6" t="s">
        <v>56</v>
      </c>
      <c r="O2" t="s">
        <v>56</v>
      </c>
    </row>
    <row r="3" spans="1:26" s="3" customFormat="1" x14ac:dyDescent="0.2">
      <c r="L3" s="2" t="s">
        <v>60</v>
      </c>
      <c r="M3" s="3" t="s">
        <v>61</v>
      </c>
      <c r="N3" s="6" t="s">
        <v>57</v>
      </c>
      <c r="O3"/>
    </row>
    <row r="4" spans="1:26" s="3" customFormat="1" x14ac:dyDescent="0.2">
      <c r="L4" s="2" t="s">
        <v>62</v>
      </c>
      <c r="M4" s="3" t="s">
        <v>63</v>
      </c>
      <c r="N4" s="6" t="s">
        <v>57</v>
      </c>
      <c r="O4"/>
    </row>
    <row r="5" spans="1:26" s="3" customFormat="1" x14ac:dyDescent="0.2">
      <c r="L5" s="2" t="s">
        <v>64</v>
      </c>
      <c r="M5" s="3" t="s">
        <v>65</v>
      </c>
      <c r="N5" s="6" t="s">
        <v>57</v>
      </c>
      <c r="O5"/>
    </row>
    <row r="6" spans="1:26" s="3" customFormat="1" x14ac:dyDescent="0.2">
      <c r="L6" s="7" t="s">
        <v>66</v>
      </c>
      <c r="M6" s="4" t="s">
        <v>67</v>
      </c>
      <c r="N6" s="6" t="s">
        <v>57</v>
      </c>
      <c r="O6"/>
    </row>
    <row r="7" spans="1:26" s="3" customFormat="1" x14ac:dyDescent="0.2">
      <c r="L7" s="7"/>
      <c r="M7" s="4"/>
      <c r="N7" s="6"/>
      <c r="O7"/>
    </row>
    <row r="8" spans="1:26" s="3" customFormat="1" ht="26.25" x14ac:dyDescent="0.4">
      <c r="A8" s="30" t="s">
        <v>68</v>
      </c>
      <c r="B8" s="30"/>
      <c r="C8" s="30"/>
      <c r="L8" s="2" t="s">
        <v>69</v>
      </c>
      <c r="M8" s="3" t="s">
        <v>70</v>
      </c>
      <c r="N8" s="6" t="s">
        <v>57</v>
      </c>
      <c r="O8"/>
    </row>
    <row r="9" spans="1:26" ht="15" x14ac:dyDescent="0.25">
      <c r="A9" s="1"/>
      <c r="B9" s="1"/>
      <c r="C9" s="1"/>
      <c r="D9" s="1"/>
      <c r="L9" s="2" t="s">
        <v>71</v>
      </c>
      <c r="M9" s="3" t="s">
        <v>72</v>
      </c>
      <c r="N9" s="6" t="s">
        <v>57</v>
      </c>
      <c r="X9" s="2"/>
      <c r="Y9" s="3"/>
      <c r="Z9" s="6"/>
    </row>
    <row r="10" spans="1:26" x14ac:dyDescent="0.2">
      <c r="A10" s="58" t="s">
        <v>73</v>
      </c>
      <c r="B10" s="58"/>
      <c r="C10" s="58"/>
      <c r="D10" s="58"/>
      <c r="L10" s="2" t="s">
        <v>74</v>
      </c>
      <c r="M10" s="3" t="s">
        <v>75</v>
      </c>
      <c r="N10" s="6" t="s">
        <v>57</v>
      </c>
      <c r="X10" s="2"/>
      <c r="Y10" s="3"/>
      <c r="Z10" s="6"/>
    </row>
    <row r="11" spans="1:26" x14ac:dyDescent="0.2">
      <c r="A11" s="58"/>
      <c r="B11" s="58"/>
      <c r="C11" s="58"/>
      <c r="D11" s="58"/>
      <c r="L11" s="7" t="s">
        <v>76</v>
      </c>
      <c r="M11" s="4" t="s">
        <v>77</v>
      </c>
      <c r="N11" s="6" t="s">
        <v>57</v>
      </c>
      <c r="X11" s="2"/>
      <c r="Y11" s="3"/>
      <c r="Z11" s="6"/>
    </row>
    <row r="12" spans="1:26" ht="15.75" x14ac:dyDescent="0.25">
      <c r="A12" s="10" t="s">
        <v>78</v>
      </c>
      <c r="B12" s="10"/>
      <c r="C12" s="10"/>
      <c r="L12" s="2" t="s">
        <v>79</v>
      </c>
      <c r="M12" s="3" t="s">
        <v>80</v>
      </c>
      <c r="N12" s="6" t="s">
        <v>57</v>
      </c>
      <c r="X12" s="2"/>
      <c r="Y12" s="3"/>
      <c r="Z12" s="6"/>
    </row>
    <row r="13" spans="1:26" ht="16.5" thickBot="1" x14ac:dyDescent="0.3">
      <c r="A13" s="10"/>
      <c r="B13" s="10"/>
      <c r="C13" s="10"/>
      <c r="L13" s="2" t="s">
        <v>81</v>
      </c>
      <c r="M13" s="3" t="s">
        <v>82</v>
      </c>
      <c r="N13" s="6" t="s">
        <v>57</v>
      </c>
      <c r="X13" s="2"/>
      <c r="Y13" s="3"/>
      <c r="Z13" s="6"/>
    </row>
    <row r="14" spans="1:26" ht="13.5" thickBot="1" x14ac:dyDescent="0.25">
      <c r="A14" s="110" t="s">
        <v>83</v>
      </c>
      <c r="B14" s="110"/>
      <c r="C14" s="111" t="s">
        <v>309</v>
      </c>
      <c r="L14" s="2" t="s">
        <v>84</v>
      </c>
      <c r="M14" s="3" t="s">
        <v>85</v>
      </c>
      <c r="N14" s="6" t="s">
        <v>57</v>
      </c>
      <c r="X14" s="2"/>
      <c r="Y14" s="3"/>
      <c r="Z14" s="6"/>
    </row>
    <row r="15" spans="1:26" ht="13.5" thickBot="1" x14ac:dyDescent="0.25">
      <c r="I15" s="112"/>
      <c r="J15" s="3"/>
      <c r="K15" s="6"/>
      <c r="L15" s="2" t="s">
        <v>86</v>
      </c>
      <c r="M15" s="3" t="s">
        <v>87</v>
      </c>
      <c r="N15" s="6" t="s">
        <v>57</v>
      </c>
    </row>
    <row r="16" spans="1:26" ht="24" customHeight="1" thickBot="1" x14ac:dyDescent="0.3">
      <c r="A16" s="13" t="s">
        <v>88</v>
      </c>
      <c r="B16" s="14" t="s">
        <v>305</v>
      </c>
      <c r="C16" s="14" t="s">
        <v>89</v>
      </c>
      <c r="D16" s="14" t="s">
        <v>306</v>
      </c>
      <c r="I16" s="2"/>
      <c r="J16" s="3"/>
      <c r="K16" s="6"/>
      <c r="L16" s="2" t="s">
        <v>90</v>
      </c>
      <c r="M16" s="3" t="s">
        <v>91</v>
      </c>
      <c r="N16" s="6" t="s">
        <v>57</v>
      </c>
    </row>
    <row r="17" spans="1:14" ht="15.75" x14ac:dyDescent="0.25">
      <c r="A17" s="20"/>
      <c r="B17" s="24"/>
      <c r="C17" s="24"/>
      <c r="D17" s="24"/>
      <c r="I17" s="2"/>
      <c r="J17" s="3"/>
      <c r="K17" s="6"/>
      <c r="L17" s="2" t="s">
        <v>92</v>
      </c>
      <c r="M17" s="3" t="s">
        <v>93</v>
      </c>
      <c r="N17" s="6" t="s">
        <v>57</v>
      </c>
    </row>
    <row r="18" spans="1:14" x14ac:dyDescent="0.2">
      <c r="A18" s="16" t="s">
        <v>94</v>
      </c>
      <c r="B18" s="106">
        <f>VLOOKUP($C$14,'Detail Data 2024-25'!$A:$R,4,0)</f>
        <v>64641115.049999997</v>
      </c>
      <c r="C18" s="106">
        <f>VLOOKUP($C$14,'Detail Data 2023-24'!$A:$R,4,0)</f>
        <v>61438680.969999999</v>
      </c>
      <c r="D18" s="106">
        <f>VLOOKUP($C$14,'Detail Data 2022-23'!$A:$R,4,0)</f>
        <v>62063452.720000006</v>
      </c>
      <c r="I18" s="112"/>
      <c r="J18" s="3"/>
      <c r="K18" s="6"/>
      <c r="L18" s="7" t="s">
        <v>95</v>
      </c>
      <c r="M18" s="4" t="s">
        <v>96</v>
      </c>
      <c r="N18" s="6" t="s">
        <v>57</v>
      </c>
    </row>
    <row r="19" spans="1:14" x14ac:dyDescent="0.2">
      <c r="A19" s="17" t="s">
        <v>97</v>
      </c>
      <c r="B19" s="104">
        <f>VLOOKUP($C$14,'Detail Data 2024-25'!$A:$R,5,0)</f>
        <v>1026.530542</v>
      </c>
      <c r="C19" s="104">
        <f>VLOOKUP($C$14,'Detail Data 2023-24'!$A:$R,5,0)</f>
        <v>1026.530542</v>
      </c>
      <c r="D19" s="104">
        <f>VLOOKUP($C$14,'Detail Data 2022-23'!$A:$R,5,0)</f>
        <v>1026.530542</v>
      </c>
      <c r="I19" s="2"/>
      <c r="J19" s="3"/>
      <c r="K19" s="6"/>
      <c r="L19" s="2" t="s">
        <v>98</v>
      </c>
      <c r="M19" s="3" t="s">
        <v>99</v>
      </c>
      <c r="N19" s="6" t="s">
        <v>57</v>
      </c>
    </row>
    <row r="20" spans="1:14" x14ac:dyDescent="0.2">
      <c r="A20" s="17" t="s">
        <v>100</v>
      </c>
      <c r="B20" s="104">
        <f>VLOOKUP($C$14,'Detail Data 2024-25'!$A:$R,6,0)</f>
        <v>55</v>
      </c>
      <c r="C20" s="104">
        <f>VLOOKUP($C$14,'Detail Data 2023-24'!$A:$R,6,0)</f>
        <v>55</v>
      </c>
      <c r="D20" s="104">
        <f>VLOOKUP($C$14,'Detail Data 2022-23'!$A:$R,6,0)</f>
        <v>55</v>
      </c>
      <c r="I20" s="112"/>
      <c r="J20" s="3"/>
      <c r="K20" s="6"/>
      <c r="L20" s="2" t="s">
        <v>101</v>
      </c>
      <c r="M20" s="3" t="s">
        <v>102</v>
      </c>
      <c r="N20" s="6" t="s">
        <v>57</v>
      </c>
    </row>
    <row r="21" spans="1:14" x14ac:dyDescent="0.2">
      <c r="A21" s="17" t="s">
        <v>103</v>
      </c>
      <c r="B21" s="104">
        <f>VLOOKUP($C$14,'Detail Data 2024-25'!$A:$R,7,0)</f>
        <v>0</v>
      </c>
      <c r="C21" s="104">
        <f>VLOOKUP($C$14,'Detail Data 2023-24'!$A:$R,7,0)</f>
        <v>0</v>
      </c>
      <c r="D21" s="104">
        <f>VLOOKUP($C$14,'Detail Data 2022-23'!$A:$R,7,0)</f>
        <v>0</v>
      </c>
      <c r="I21" s="2"/>
      <c r="J21" s="3"/>
      <c r="K21" s="6"/>
      <c r="L21" s="7" t="s">
        <v>104</v>
      </c>
      <c r="M21" s="4" t="s">
        <v>105</v>
      </c>
      <c r="N21" s="6" t="s">
        <v>57</v>
      </c>
    </row>
    <row r="22" spans="1:14" x14ac:dyDescent="0.2">
      <c r="A22" s="17" t="s">
        <v>106</v>
      </c>
      <c r="B22" s="104">
        <f>VLOOKUP($C$14,'Detail Data 2024-25'!$A:$R,8,0)</f>
        <v>14</v>
      </c>
      <c r="C22" s="104">
        <f>VLOOKUP($C$14,'Detail Data 2023-24'!$A:$R,8,0)</f>
        <v>14</v>
      </c>
      <c r="D22" s="104">
        <f>VLOOKUP($C$14,'Detail Data 2022-23'!$A:$R,8,0)</f>
        <v>14</v>
      </c>
      <c r="I22" s="2"/>
      <c r="J22" s="3"/>
      <c r="K22" s="6"/>
      <c r="L22" s="2" t="s">
        <v>107</v>
      </c>
      <c r="M22" s="3" t="s">
        <v>108</v>
      </c>
      <c r="N22" s="6" t="s">
        <v>57</v>
      </c>
    </row>
    <row r="23" spans="1:14" x14ac:dyDescent="0.2">
      <c r="A23" s="17" t="s">
        <v>109</v>
      </c>
      <c r="B23" s="104">
        <f>VLOOKUP($C$14,'Detail Data 2024-25'!$A:$R,9,0)</f>
        <v>1049.4195360000001</v>
      </c>
      <c r="C23" s="104">
        <f>VLOOKUP($C$14,'Detail Data 2023-24'!$A:$R,9,0)</f>
        <v>1049.4195360000001</v>
      </c>
      <c r="D23" s="104">
        <f>VLOOKUP($C$14,'Detail Data 2022-23'!$A:$R,9,0)</f>
        <v>1049.4195360000001</v>
      </c>
      <c r="I23" s="2"/>
      <c r="J23" s="3"/>
      <c r="K23" s="6"/>
      <c r="L23" s="2" t="s">
        <v>110</v>
      </c>
      <c r="M23" s="3" t="s">
        <v>111</v>
      </c>
      <c r="N23" s="6" t="s">
        <v>57</v>
      </c>
    </row>
    <row r="24" spans="1:14" x14ac:dyDescent="0.2">
      <c r="A24" s="17" t="s">
        <v>112</v>
      </c>
      <c r="B24" s="104">
        <f>VLOOKUP($C$14,'Detail Data 2024-25'!$A:$R,10,0)</f>
        <v>65</v>
      </c>
      <c r="C24" s="104">
        <f>VLOOKUP($C$14,'Detail Data 2023-24'!$A:$R,10,0)</f>
        <v>65</v>
      </c>
      <c r="D24" s="104">
        <f>VLOOKUP($C$14,'Detail Data 2022-23'!$A:$R,10,0)</f>
        <v>65</v>
      </c>
      <c r="I24" s="2"/>
      <c r="J24" s="3"/>
      <c r="K24" s="6"/>
      <c r="L24" s="7" t="s">
        <v>113</v>
      </c>
      <c r="M24" s="4" t="s">
        <v>114</v>
      </c>
      <c r="N24" s="6" t="s">
        <v>57</v>
      </c>
    </row>
    <row r="25" spans="1:14" x14ac:dyDescent="0.2">
      <c r="A25" s="17" t="s">
        <v>115</v>
      </c>
      <c r="B25" s="104">
        <f>VLOOKUP($C$14,'Detail Data 2024-25'!$A:$R,11,0)</f>
        <v>0</v>
      </c>
      <c r="C25" s="104">
        <f>VLOOKUP($C$14,'Detail Data 2023-24'!$A:$R,11,0)</f>
        <v>0</v>
      </c>
      <c r="D25" s="104">
        <f>VLOOKUP($C$14,'Detail Data 2022-23'!$A:$R,11,0)</f>
        <v>0</v>
      </c>
      <c r="I25" s="2"/>
      <c r="J25" s="3"/>
      <c r="K25" s="6"/>
      <c r="L25" s="2" t="s">
        <v>116</v>
      </c>
      <c r="M25" s="3" t="s">
        <v>117</v>
      </c>
      <c r="N25" s="6" t="s">
        <v>57</v>
      </c>
    </row>
    <row r="26" spans="1:14" x14ac:dyDescent="0.2">
      <c r="A26" s="17" t="s">
        <v>118</v>
      </c>
      <c r="B26" s="104">
        <f>VLOOKUP($C$14,'Detail Data 2024-25'!$A:$R,12,0)</f>
        <v>18</v>
      </c>
      <c r="C26" s="104">
        <f>VLOOKUP($C$14,'Detail Data 2023-24'!$A:$R,12,0)</f>
        <v>18</v>
      </c>
      <c r="D26" s="104">
        <f>VLOOKUP($C$14,'Detail Data 2022-23'!$A:$R,12,0)</f>
        <v>18</v>
      </c>
      <c r="I26" s="2"/>
      <c r="J26" s="3"/>
      <c r="K26" s="6"/>
      <c r="L26" s="2" t="s">
        <v>119</v>
      </c>
      <c r="M26" s="3" t="s">
        <v>120</v>
      </c>
      <c r="N26" s="6" t="s">
        <v>57</v>
      </c>
    </row>
    <row r="27" spans="1:14" x14ac:dyDescent="0.2">
      <c r="A27" s="17" t="s">
        <v>121</v>
      </c>
      <c r="B27" s="104">
        <f>VLOOKUP($C$14,'Detail Data 2024-25'!$A:$R,13,0)</f>
        <v>154594.75470022758</v>
      </c>
      <c r="C27" s="104">
        <f>VLOOKUP($C$14,'Detail Data 2023-24'!$A:$R,13,0)</f>
        <v>151981.32856936497</v>
      </c>
      <c r="D27" s="104">
        <f>VLOOKUP($C$14,'Detail Data 2022-23'!$A:$R,13,0)</f>
        <v>161970.84390757646</v>
      </c>
      <c r="I27" s="2"/>
      <c r="J27" s="3"/>
      <c r="K27" s="6"/>
      <c r="L27" s="2" t="s">
        <v>122</v>
      </c>
      <c r="M27" s="3" t="s">
        <v>123</v>
      </c>
      <c r="N27" s="6" t="s">
        <v>57</v>
      </c>
    </row>
    <row r="28" spans="1:14" x14ac:dyDescent="0.2">
      <c r="A28" s="17" t="s">
        <v>124</v>
      </c>
      <c r="B28" s="104">
        <f>VLOOKUP($C$14,'Detail Data 2024-25'!$A:$R,14,0)</f>
        <v>12882.896225018965</v>
      </c>
      <c r="C28" s="104">
        <f>VLOOKUP($C$14,'Detail Data 2023-24'!$A:$R,14,0)</f>
        <v>12665.110714113747</v>
      </c>
      <c r="D28" s="104">
        <f>VLOOKUP($C$14,'Detail Data 2022-23'!$A:$R,14,0)</f>
        <v>13497.570325631372</v>
      </c>
      <c r="I28" s="2"/>
      <c r="J28" s="3"/>
      <c r="K28" s="6"/>
      <c r="L28" s="2" t="s">
        <v>125</v>
      </c>
      <c r="M28" s="3" t="s">
        <v>126</v>
      </c>
      <c r="N28" s="6" t="s">
        <v>57</v>
      </c>
    </row>
    <row r="29" spans="1:14" x14ac:dyDescent="0.2">
      <c r="A29" s="21" t="s">
        <v>127</v>
      </c>
      <c r="B29" s="108">
        <f>VLOOKUP($C$14,'Detail Data 2024-25'!$A:$R,15,0)</f>
        <v>4.133387327655945</v>
      </c>
      <c r="C29" s="108">
        <f>VLOOKUP($C$14,'Detail Data 2023-24'!$A:$R,15,0)</f>
        <v>4.2044638378612245</v>
      </c>
      <c r="D29" s="108">
        <f>VLOOKUP($C$14,'Detail Data 2022-23'!$A:$R,15,0)</f>
        <v>3.9451544770898712</v>
      </c>
      <c r="I29" s="2"/>
      <c r="J29" s="3"/>
      <c r="K29" s="6"/>
      <c r="L29" s="2" t="s">
        <v>128</v>
      </c>
      <c r="M29" s="3" t="s">
        <v>129</v>
      </c>
      <c r="N29" s="6" t="s">
        <v>57</v>
      </c>
    </row>
    <row r="30" spans="1:14" x14ac:dyDescent="0.2">
      <c r="A30" s="107" t="s">
        <v>130</v>
      </c>
      <c r="B30" s="106">
        <f>VLOOKUP($C$14,'Detail Data 2024-25'!$A:$R,16,0)</f>
        <v>418.13265382350539</v>
      </c>
      <c r="C30" s="106">
        <f>VLOOKUP($C$14,'Detail Data 2023-24'!$A:$R,16,0)</f>
        <v>404.25150607865038</v>
      </c>
      <c r="D30" s="106">
        <f>VLOOKUP($C$14,'Detail Data 2022-23'!$A:$R,16,0)</f>
        <v>383.17669540213393</v>
      </c>
      <c r="I30" s="2"/>
      <c r="J30" s="3"/>
      <c r="K30" s="6"/>
      <c r="L30" s="7" t="s">
        <v>131</v>
      </c>
      <c r="M30" s="4" t="s">
        <v>132</v>
      </c>
      <c r="N30" s="6" t="s">
        <v>57</v>
      </c>
    </row>
    <row r="31" spans="1:14" x14ac:dyDescent="0.2">
      <c r="A31" s="17" t="s">
        <v>133</v>
      </c>
      <c r="B31" s="104">
        <f>VLOOKUP($C$14,'Detail Data 2024-25'!$A:$R,17,0)</f>
        <v>120356</v>
      </c>
      <c r="C31" s="104">
        <f>VLOOKUP($C$14,'Detail Data 2023-24'!$A:$R,17,0)</f>
        <v>113117</v>
      </c>
      <c r="D31" s="104">
        <f>VLOOKUP($C$14,'Detail Data 2022-23'!$A:$R,17,0)</f>
        <v>101062</v>
      </c>
      <c r="I31" s="2"/>
      <c r="J31" s="3"/>
      <c r="K31" s="6"/>
      <c r="L31" s="7" t="s">
        <v>134</v>
      </c>
      <c r="M31" s="4" t="s">
        <v>135</v>
      </c>
      <c r="N31" s="6" t="s">
        <v>57</v>
      </c>
    </row>
    <row r="32" spans="1:14" x14ac:dyDescent="0.2">
      <c r="A32" s="17" t="s">
        <v>136</v>
      </c>
      <c r="B32" s="104">
        <f>VLOOKUP($C$14,'Detail Data 2024-25'!$A:$R,18,0)</f>
        <v>6485</v>
      </c>
      <c r="C32" s="104">
        <f>VLOOKUP($C$14,'Detail Data 2023-24'!$A:$R,18,0)</f>
        <v>5399</v>
      </c>
      <c r="D32" s="104">
        <f>VLOOKUP($C$14,'Detail Data 2022-23'!$A:$R,18,0)</f>
        <v>3733</v>
      </c>
      <c r="I32" s="66"/>
      <c r="J32" s="4"/>
      <c r="K32" s="6"/>
      <c r="L32" s="7" t="s">
        <v>137</v>
      </c>
      <c r="M32" s="4" t="s">
        <v>138</v>
      </c>
      <c r="N32" s="6" t="s">
        <v>57</v>
      </c>
    </row>
    <row r="33" spans="1:14" x14ac:dyDescent="0.2">
      <c r="A33" s="22" t="s">
        <v>139</v>
      </c>
      <c r="B33" s="103">
        <f>VLOOKUP($C$14,'Detail Data 2024-25'!$A:$S,19,0)</f>
        <v>5.3881817275416265E-2</v>
      </c>
      <c r="C33" s="103">
        <f>VLOOKUP($C$14,'Detail Data 2023-24'!$A:$S,19,0)</f>
        <v>4.7729342185524722E-2</v>
      </c>
      <c r="D33" s="103">
        <f>VLOOKUP($C$14,'Detail Data 2022-23'!$A:$S,19,0)</f>
        <v>3.6937721398745321E-2</v>
      </c>
      <c r="I33" s="7"/>
      <c r="J33" s="4"/>
      <c r="K33" s="6"/>
      <c r="L33" s="7" t="s">
        <v>140</v>
      </c>
      <c r="M33" s="4" t="s">
        <v>141</v>
      </c>
      <c r="N33" s="6" t="s">
        <v>57</v>
      </c>
    </row>
    <row r="34" spans="1:14" ht="13.5" thickBot="1" x14ac:dyDescent="0.25">
      <c r="A34" s="23"/>
      <c r="B34" s="8"/>
      <c r="C34" s="8"/>
      <c r="D34" s="8"/>
      <c r="I34" s="7"/>
      <c r="J34" s="4"/>
      <c r="K34" s="6"/>
      <c r="L34" s="7" t="s">
        <v>142</v>
      </c>
      <c r="M34" s="4" t="s">
        <v>143</v>
      </c>
      <c r="N34" s="6" t="s">
        <v>57</v>
      </c>
    </row>
    <row r="35" spans="1:14" x14ac:dyDescent="0.2">
      <c r="I35" s="7"/>
      <c r="J35" s="4"/>
      <c r="K35" s="6"/>
      <c r="L35" s="7" t="s">
        <v>144</v>
      </c>
      <c r="M35" s="4" t="s">
        <v>145</v>
      </c>
      <c r="N35" s="6" t="s">
        <v>57</v>
      </c>
    </row>
    <row r="36" spans="1:14" ht="15.75" x14ac:dyDescent="0.25">
      <c r="A36" s="10" t="s">
        <v>146</v>
      </c>
      <c r="B36" s="10"/>
      <c r="C36" s="10"/>
      <c r="I36" s="7"/>
      <c r="J36" s="4"/>
      <c r="K36" s="6"/>
      <c r="L36" s="7" t="s">
        <v>147</v>
      </c>
      <c r="M36" s="4" t="s">
        <v>148</v>
      </c>
      <c r="N36" s="6" t="s">
        <v>57</v>
      </c>
    </row>
    <row r="37" spans="1:14" ht="16.5" thickBot="1" x14ac:dyDescent="0.3">
      <c r="A37" s="10"/>
      <c r="B37" s="10"/>
      <c r="C37" s="10"/>
      <c r="I37" s="7"/>
      <c r="J37" s="4"/>
      <c r="K37" s="6"/>
      <c r="L37" s="7" t="s">
        <v>149</v>
      </c>
      <c r="M37" s="4" t="s">
        <v>150</v>
      </c>
      <c r="N37" s="6" t="s">
        <v>57</v>
      </c>
    </row>
    <row r="38" spans="1:14" ht="13.5" thickBot="1" x14ac:dyDescent="0.25">
      <c r="A38" s="110" t="s">
        <v>151</v>
      </c>
      <c r="B38" s="110"/>
      <c r="C38" s="11" t="s">
        <v>57</v>
      </c>
      <c r="I38" s="7"/>
      <c r="J38" s="4"/>
      <c r="K38" s="6"/>
      <c r="L38" s="7" t="s">
        <v>152</v>
      </c>
      <c r="M38" s="4" t="s">
        <v>153</v>
      </c>
      <c r="N38" s="6" t="s">
        <v>57</v>
      </c>
    </row>
    <row r="39" spans="1:14" ht="13.5" thickBot="1" x14ac:dyDescent="0.25">
      <c r="I39" s="7"/>
      <c r="J39" s="4"/>
      <c r="K39" s="6"/>
      <c r="L39" s="7" t="s">
        <v>154</v>
      </c>
      <c r="M39" s="4" t="s">
        <v>155</v>
      </c>
      <c r="N39" s="6" t="s">
        <v>57</v>
      </c>
    </row>
    <row r="40" spans="1:14" s="12" customFormat="1" ht="16.5" thickBot="1" x14ac:dyDescent="0.3">
      <c r="A40" s="13" t="s">
        <v>88</v>
      </c>
      <c r="B40" s="14" t="s">
        <v>305</v>
      </c>
      <c r="C40" s="14" t="s">
        <v>89</v>
      </c>
      <c r="D40" s="14" t="s">
        <v>306</v>
      </c>
      <c r="I40" s="4"/>
      <c r="J40" s="4"/>
      <c r="K40" s="6"/>
      <c r="L40" s="7" t="s">
        <v>156</v>
      </c>
      <c r="M40" s="4" t="s">
        <v>157</v>
      </c>
      <c r="N40" s="6" t="s">
        <v>57</v>
      </c>
    </row>
    <row r="41" spans="1:14" s="12" customFormat="1" ht="15.75" x14ac:dyDescent="0.25">
      <c r="A41" s="15"/>
      <c r="B41" s="73"/>
      <c r="C41" s="19"/>
      <c r="D41" s="19"/>
      <c r="I41" s="4"/>
      <c r="J41" s="4"/>
      <c r="K41" s="6"/>
      <c r="L41" s="2" t="s">
        <v>158</v>
      </c>
      <c r="M41" s="3" t="s">
        <v>159</v>
      </c>
      <c r="N41" s="6" t="s">
        <v>57</v>
      </c>
    </row>
    <row r="42" spans="1:14" x14ac:dyDescent="0.2">
      <c r="A42" s="16" t="s">
        <v>94</v>
      </c>
      <c r="B42" s="106">
        <f>VLOOKUP($C$38,'Detail Data 2024-25'!$A:$R,4,0)</f>
        <v>725089625.22000003</v>
      </c>
      <c r="C42" s="106">
        <f>VLOOKUP($C$38,'Detail Data 2023-24'!$A:$R,4,0)</f>
        <v>692624124.58000004</v>
      </c>
      <c r="D42" s="106">
        <f>VLOOKUP($C$38,'Detail Data 2022-23'!$A:$R,4,0)</f>
        <v>692017676.00999999</v>
      </c>
      <c r="F42" s="105"/>
      <c r="I42" s="7"/>
      <c r="J42" s="4"/>
      <c r="K42" s="6"/>
      <c r="L42" s="2" t="s">
        <v>160</v>
      </c>
      <c r="M42" s="3" t="s">
        <v>161</v>
      </c>
      <c r="N42" s="6" t="s">
        <v>57</v>
      </c>
    </row>
    <row r="43" spans="1:14" x14ac:dyDescent="0.2">
      <c r="A43" s="17" t="str">
        <f>+A27</f>
        <v xml:space="preserve">Adult Population  </v>
      </c>
      <c r="B43" s="104">
        <f>VLOOKUP($C$38,'Detail Data 2024-25'!$A:$R,13,0)</f>
        <v>1385920.8280460529</v>
      </c>
      <c r="C43" s="104">
        <f>VLOOKUP($C$38,'Detail Data 2023-24'!$A:$R,13,0)</f>
        <v>1368281.2763532493</v>
      </c>
      <c r="D43" s="104">
        <f>VLOOKUP($C$38,'Detail Data 2022-23'!$A:$R,13,0)</f>
        <v>1318996.0375971247</v>
      </c>
      <c r="I43" s="7"/>
      <c r="J43" s="4"/>
      <c r="K43" s="6"/>
      <c r="L43" s="2" t="s">
        <v>162</v>
      </c>
      <c r="M43" s="3" t="s">
        <v>163</v>
      </c>
      <c r="N43" s="6" t="s">
        <v>56</v>
      </c>
    </row>
    <row r="44" spans="1:14" x14ac:dyDescent="0.2">
      <c r="A44" s="17" t="str">
        <f>+A31</f>
        <v xml:space="preserve">Workforce as at June </v>
      </c>
      <c r="B44" s="104">
        <f>VLOOKUP($C$38,'Detail Data 2024-25'!$A:$R,17,0)</f>
        <v>873055</v>
      </c>
      <c r="C44" s="104">
        <f>VLOOKUP($C$38,'Detail Data 2023-24'!$A:$R,17,0)</f>
        <v>905801</v>
      </c>
      <c r="D44" s="104">
        <f>VLOOKUP($C$38,'Detail Data 2022-23'!$A:$R,17,0)</f>
        <v>903822</v>
      </c>
      <c r="I44" s="7"/>
      <c r="J44" s="4"/>
      <c r="K44" s="6"/>
      <c r="L44" s="2" t="s">
        <v>309</v>
      </c>
      <c r="M44" s="3" t="s">
        <v>164</v>
      </c>
      <c r="N44" s="6" t="s">
        <v>56</v>
      </c>
    </row>
    <row r="45" spans="1:14" x14ac:dyDescent="0.2">
      <c r="A45" s="17" t="str">
        <f>+A32</f>
        <v>Unemployed as at June</v>
      </c>
      <c r="B45" s="104">
        <f>VLOOKUP($C$38,'Detail Data 2024-25'!$A:$R,18,0)</f>
        <v>32756</v>
      </c>
      <c r="C45" s="104">
        <f>VLOOKUP($C$38,'Detail Data 2023-24'!$A:$R,18,0)</f>
        <v>30631</v>
      </c>
      <c r="D45" s="104">
        <f>VLOOKUP($C$38,'Detail Data 2022-23'!$A:$R,18,0)</f>
        <v>27376</v>
      </c>
      <c r="I45" s="7"/>
      <c r="J45" s="4"/>
      <c r="K45" s="6"/>
      <c r="L45" s="2" t="s">
        <v>165</v>
      </c>
      <c r="M45" s="3" t="s">
        <v>166</v>
      </c>
      <c r="N45" s="6" t="s">
        <v>56</v>
      </c>
    </row>
    <row r="46" spans="1:14" ht="13.5" thickBot="1" x14ac:dyDescent="0.25">
      <c r="A46" s="18"/>
      <c r="B46" s="9"/>
      <c r="C46" s="9"/>
      <c r="D46" s="9"/>
      <c r="I46" s="7"/>
      <c r="J46" s="4"/>
      <c r="K46" s="6"/>
      <c r="L46" s="2" t="s">
        <v>167</v>
      </c>
      <c r="M46" s="3" t="s">
        <v>168</v>
      </c>
      <c r="N46" s="6" t="s">
        <v>56</v>
      </c>
    </row>
    <row r="47" spans="1:14" x14ac:dyDescent="0.2">
      <c r="I47" s="7"/>
      <c r="J47" s="4"/>
      <c r="K47" s="6"/>
      <c r="L47" s="2" t="s">
        <v>169</v>
      </c>
      <c r="M47" s="3" t="s">
        <v>170</v>
      </c>
      <c r="N47" s="6" t="s">
        <v>56</v>
      </c>
    </row>
    <row r="48" spans="1:14" x14ac:dyDescent="0.2">
      <c r="I48" s="7"/>
      <c r="J48" s="4"/>
      <c r="K48" s="6"/>
      <c r="L48" s="2" t="s">
        <v>171</v>
      </c>
      <c r="M48" s="3" t="s">
        <v>172</v>
      </c>
      <c r="N48" s="6" t="s">
        <v>56</v>
      </c>
    </row>
    <row r="49" spans="9:14" x14ac:dyDescent="0.2">
      <c r="I49" s="7"/>
      <c r="J49" s="4"/>
      <c r="K49" s="6"/>
      <c r="L49" s="2" t="s">
        <v>173</v>
      </c>
      <c r="M49" s="3" t="s">
        <v>174</v>
      </c>
      <c r="N49" s="6" t="s">
        <v>56</v>
      </c>
    </row>
    <row r="50" spans="9:14" x14ac:dyDescent="0.2">
      <c r="I50" s="2"/>
      <c r="J50" s="3"/>
      <c r="K50" s="6"/>
      <c r="L50" s="2" t="s">
        <v>175</v>
      </c>
      <c r="M50" s="3" t="s">
        <v>176</v>
      </c>
      <c r="N50" s="6" t="s">
        <v>56</v>
      </c>
    </row>
    <row r="51" spans="9:14" x14ac:dyDescent="0.2">
      <c r="I51" s="2"/>
      <c r="J51" s="3"/>
      <c r="K51" s="6"/>
      <c r="L51" s="2" t="s">
        <v>177</v>
      </c>
      <c r="M51" s="3" t="s">
        <v>178</v>
      </c>
      <c r="N51" s="6" t="s">
        <v>56</v>
      </c>
    </row>
    <row r="52" spans="9:14" x14ac:dyDescent="0.2">
      <c r="I52" s="2"/>
      <c r="J52" s="3"/>
      <c r="K52" s="6"/>
      <c r="L52" s="2" t="s">
        <v>179</v>
      </c>
      <c r="M52" s="3" t="s">
        <v>180</v>
      </c>
      <c r="N52" s="6" t="s">
        <v>56</v>
      </c>
    </row>
    <row r="53" spans="9:14" x14ac:dyDescent="0.2">
      <c r="I53" s="2"/>
      <c r="J53" s="3"/>
      <c r="K53" s="6"/>
      <c r="L53" s="2" t="s">
        <v>181</v>
      </c>
      <c r="M53" s="3" t="s">
        <v>182</v>
      </c>
      <c r="N53" s="6" t="s">
        <v>56</v>
      </c>
    </row>
    <row r="54" spans="9:14" x14ac:dyDescent="0.2">
      <c r="I54" s="2"/>
      <c r="J54" s="3"/>
      <c r="K54" s="6"/>
      <c r="L54" s="2" t="s">
        <v>183</v>
      </c>
      <c r="M54" s="3" t="s">
        <v>184</v>
      </c>
      <c r="N54" s="6" t="s">
        <v>56</v>
      </c>
    </row>
    <row r="55" spans="9:14" x14ac:dyDescent="0.2">
      <c r="I55" s="2"/>
      <c r="J55" s="3"/>
      <c r="K55" s="6"/>
      <c r="L55" s="2" t="s">
        <v>185</v>
      </c>
      <c r="M55" s="3" t="s">
        <v>186</v>
      </c>
      <c r="N55" s="6" t="s">
        <v>56</v>
      </c>
    </row>
    <row r="56" spans="9:14" x14ac:dyDescent="0.2">
      <c r="I56" s="2"/>
      <c r="J56" s="3"/>
      <c r="K56" s="6"/>
      <c r="L56" s="2" t="s">
        <v>187</v>
      </c>
      <c r="M56" s="3" t="s">
        <v>188</v>
      </c>
      <c r="N56" s="6" t="s">
        <v>56</v>
      </c>
    </row>
    <row r="57" spans="9:14" x14ac:dyDescent="0.2">
      <c r="I57" s="2"/>
      <c r="J57" s="3"/>
      <c r="K57" s="6"/>
      <c r="L57" s="2" t="s">
        <v>189</v>
      </c>
      <c r="M57" s="3" t="s">
        <v>190</v>
      </c>
      <c r="N57" s="6" t="s">
        <v>56</v>
      </c>
    </row>
    <row r="58" spans="9:14" x14ac:dyDescent="0.2">
      <c r="I58" s="2"/>
      <c r="J58" s="3"/>
      <c r="K58" s="6"/>
      <c r="L58" s="2" t="s">
        <v>191</v>
      </c>
      <c r="M58" s="3" t="s">
        <v>192</v>
      </c>
      <c r="N58" s="6" t="s">
        <v>56</v>
      </c>
    </row>
    <row r="59" spans="9:14" x14ac:dyDescent="0.2">
      <c r="I59" s="2"/>
      <c r="J59" s="3"/>
      <c r="K59" s="6"/>
      <c r="L59" s="2" t="s">
        <v>193</v>
      </c>
      <c r="M59" s="3" t="s">
        <v>194</v>
      </c>
      <c r="N59" s="6" t="s">
        <v>56</v>
      </c>
    </row>
    <row r="60" spans="9:14" x14ac:dyDescent="0.2">
      <c r="I60" s="2"/>
      <c r="J60" s="3"/>
      <c r="K60" s="6"/>
      <c r="L60" s="2" t="s">
        <v>195</v>
      </c>
      <c r="M60" s="3" t="s">
        <v>196</v>
      </c>
      <c r="N60" s="6" t="s">
        <v>56</v>
      </c>
    </row>
    <row r="61" spans="9:14" x14ac:dyDescent="0.2">
      <c r="I61" s="2"/>
      <c r="J61" s="3"/>
      <c r="K61" s="6"/>
      <c r="L61" s="2" t="s">
        <v>197</v>
      </c>
      <c r="M61" s="3" t="s">
        <v>198</v>
      </c>
      <c r="N61" s="6" t="s">
        <v>56</v>
      </c>
    </row>
    <row r="62" spans="9:14" x14ac:dyDescent="0.2">
      <c r="I62" s="2"/>
      <c r="J62" s="3"/>
      <c r="K62" s="6"/>
      <c r="L62" s="2" t="s">
        <v>199</v>
      </c>
      <c r="M62" s="3" t="s">
        <v>200</v>
      </c>
      <c r="N62" s="6" t="s">
        <v>56</v>
      </c>
    </row>
    <row r="63" spans="9:14" x14ac:dyDescent="0.2">
      <c r="I63" s="2"/>
      <c r="J63" s="3"/>
      <c r="K63" s="6"/>
      <c r="L63" s="2" t="s">
        <v>201</v>
      </c>
      <c r="M63" s="3" t="s">
        <v>202</v>
      </c>
      <c r="N63" s="6" t="s">
        <v>56</v>
      </c>
    </row>
    <row r="64" spans="9:14" x14ac:dyDescent="0.2">
      <c r="I64" s="2"/>
      <c r="J64" s="3"/>
      <c r="K64" s="6"/>
      <c r="L64" s="2" t="s">
        <v>203</v>
      </c>
      <c r="M64" s="3" t="s">
        <v>204</v>
      </c>
      <c r="N64" s="6" t="s">
        <v>56</v>
      </c>
    </row>
    <row r="65" spans="9:14" x14ac:dyDescent="0.2">
      <c r="I65" s="2"/>
      <c r="J65" s="3"/>
      <c r="K65" s="6"/>
      <c r="L65" s="2" t="s">
        <v>205</v>
      </c>
      <c r="M65" s="3" t="s">
        <v>206</v>
      </c>
      <c r="N65" s="6" t="s">
        <v>56</v>
      </c>
    </row>
    <row r="66" spans="9:14" x14ac:dyDescent="0.2">
      <c r="I66" s="2"/>
      <c r="J66" s="3"/>
      <c r="K66" s="6"/>
      <c r="L66" s="2" t="s">
        <v>207</v>
      </c>
      <c r="M66" s="3" t="s">
        <v>208</v>
      </c>
      <c r="N66" s="6" t="s">
        <v>56</v>
      </c>
    </row>
    <row r="67" spans="9:14" x14ac:dyDescent="0.2">
      <c r="I67" s="2"/>
      <c r="J67" s="3"/>
      <c r="K67" s="6"/>
      <c r="L67" s="2" t="s">
        <v>209</v>
      </c>
      <c r="M67" s="3" t="s">
        <v>210</v>
      </c>
      <c r="N67" s="6" t="s">
        <v>56</v>
      </c>
    </row>
    <row r="68" spans="9:14" x14ac:dyDescent="0.2">
      <c r="I68" s="2"/>
      <c r="J68" s="3"/>
      <c r="K68" s="6"/>
      <c r="L68" s="2" t="s">
        <v>211</v>
      </c>
      <c r="M68" s="3" t="s">
        <v>212</v>
      </c>
      <c r="N68" s="6" t="s">
        <v>56</v>
      </c>
    </row>
    <row r="69" spans="9:14" x14ac:dyDescent="0.2">
      <c r="I69" s="2"/>
      <c r="J69" s="3"/>
      <c r="K69" s="6"/>
      <c r="L69" s="2" t="s">
        <v>213</v>
      </c>
      <c r="M69" s="3" t="s">
        <v>214</v>
      </c>
      <c r="N69" s="6" t="s">
        <v>56</v>
      </c>
    </row>
    <row r="70" spans="9:14" x14ac:dyDescent="0.2">
      <c r="I70" s="2"/>
      <c r="J70" s="3"/>
      <c r="K70" s="6"/>
      <c r="L70" s="2" t="s">
        <v>215</v>
      </c>
      <c r="M70" s="3" t="s">
        <v>216</v>
      </c>
      <c r="N70" s="6" t="s">
        <v>56</v>
      </c>
    </row>
    <row r="71" spans="9:14" x14ac:dyDescent="0.2">
      <c r="I71" s="2"/>
      <c r="J71" s="3"/>
      <c r="K71" s="6"/>
      <c r="L71" s="2" t="s">
        <v>217</v>
      </c>
      <c r="M71" s="3" t="s">
        <v>218</v>
      </c>
      <c r="N71" s="6" t="s">
        <v>56</v>
      </c>
    </row>
    <row r="72" spans="9:14" x14ac:dyDescent="0.2">
      <c r="I72" s="2"/>
      <c r="J72" s="3"/>
      <c r="K72" s="6"/>
      <c r="L72" s="2" t="s">
        <v>219</v>
      </c>
      <c r="M72" s="3" t="s">
        <v>220</v>
      </c>
      <c r="N72" s="6" t="s">
        <v>57</v>
      </c>
    </row>
    <row r="73" spans="9:14" x14ac:dyDescent="0.2">
      <c r="I73" s="2"/>
      <c r="J73" s="3"/>
      <c r="K73" s="6"/>
      <c r="L73" s="2" t="s">
        <v>221</v>
      </c>
      <c r="M73" s="3" t="s">
        <v>222</v>
      </c>
      <c r="N73" s="6" t="s">
        <v>57</v>
      </c>
    </row>
    <row r="74" spans="9:14" x14ac:dyDescent="0.2">
      <c r="I74" s="2"/>
      <c r="J74" s="3"/>
      <c r="K74" s="6"/>
      <c r="L74" s="2" t="s">
        <v>223</v>
      </c>
      <c r="M74" s="3" t="s">
        <v>224</v>
      </c>
      <c r="N74" s="6" t="s">
        <v>57</v>
      </c>
    </row>
    <row r="75" spans="9:14" x14ac:dyDescent="0.2">
      <c r="I75" s="2"/>
      <c r="J75" s="3"/>
      <c r="K75" s="6"/>
      <c r="L75" s="2" t="s">
        <v>225</v>
      </c>
      <c r="M75" s="3" t="s">
        <v>226</v>
      </c>
      <c r="N75" s="6" t="s">
        <v>57</v>
      </c>
    </row>
    <row r="76" spans="9:14" x14ac:dyDescent="0.2">
      <c r="I76" s="2"/>
      <c r="J76" s="3"/>
      <c r="K76" s="6"/>
      <c r="L76" s="2" t="s">
        <v>227</v>
      </c>
      <c r="M76" s="3" t="s">
        <v>228</v>
      </c>
      <c r="N76" s="6" t="s">
        <v>57</v>
      </c>
    </row>
    <row r="77" spans="9:14" x14ac:dyDescent="0.2">
      <c r="I77" s="2"/>
      <c r="J77" s="3"/>
      <c r="K77" s="6"/>
      <c r="L77" s="2" t="s">
        <v>229</v>
      </c>
      <c r="M77" s="3" t="s">
        <v>230</v>
      </c>
      <c r="N77" s="6" t="s">
        <v>57</v>
      </c>
    </row>
    <row r="78" spans="9:14" x14ac:dyDescent="0.2">
      <c r="I78" s="2"/>
      <c r="J78" s="3"/>
      <c r="K78" s="6"/>
      <c r="L78" s="2" t="s">
        <v>231</v>
      </c>
      <c r="M78" s="3" t="s">
        <v>232</v>
      </c>
      <c r="N78" s="6" t="s">
        <v>57</v>
      </c>
    </row>
    <row r="79" spans="9:14" x14ac:dyDescent="0.2">
      <c r="I79" s="2"/>
      <c r="J79" s="3"/>
      <c r="K79" s="6"/>
      <c r="L79" s="2" t="s">
        <v>233</v>
      </c>
      <c r="M79" s="3" t="s">
        <v>234</v>
      </c>
      <c r="N79" s="6" t="s">
        <v>57</v>
      </c>
    </row>
    <row r="80" spans="9:14" x14ac:dyDescent="0.2">
      <c r="I80" s="2"/>
      <c r="J80" s="3"/>
      <c r="K80" s="6"/>
      <c r="L80" s="2" t="s">
        <v>235</v>
      </c>
      <c r="M80" s="3" t="s">
        <v>236</v>
      </c>
      <c r="N80" s="6" t="s">
        <v>57</v>
      </c>
    </row>
    <row r="81" spans="9:11" x14ac:dyDescent="0.2">
      <c r="I81" s="2"/>
      <c r="J81" s="3"/>
      <c r="K81" s="6"/>
    </row>
    <row r="82" spans="9:11" x14ac:dyDescent="0.2">
      <c r="I82" s="2"/>
      <c r="J82" s="3"/>
      <c r="K82" s="6"/>
    </row>
    <row r="83" spans="9:11" x14ac:dyDescent="0.2">
      <c r="I83" s="2"/>
      <c r="J83" s="3"/>
      <c r="K83" s="6"/>
    </row>
    <row r="84" spans="9:11" x14ac:dyDescent="0.2">
      <c r="I84" s="2"/>
      <c r="J84" s="5"/>
      <c r="K84" s="6"/>
    </row>
    <row r="85" spans="9:11" x14ac:dyDescent="0.2">
      <c r="I85" s="2"/>
      <c r="J85" s="5"/>
      <c r="K85" s="6"/>
    </row>
    <row r="86" spans="9:11" x14ac:dyDescent="0.2">
      <c r="I86" s="2"/>
      <c r="J86" s="5"/>
      <c r="K86" s="6"/>
    </row>
    <row r="87" spans="9:11" x14ac:dyDescent="0.2">
      <c r="I87" s="2"/>
      <c r="J87" s="5"/>
      <c r="K87" s="6"/>
    </row>
    <row r="88" spans="9:11" x14ac:dyDescent="0.2">
      <c r="I88" s="2"/>
      <c r="J88" s="5"/>
      <c r="K88" s="6"/>
    </row>
    <row r="89" spans="9:11" x14ac:dyDescent="0.2">
      <c r="I89" s="2"/>
      <c r="J89" s="5"/>
      <c r="K89" s="6"/>
    </row>
    <row r="90" spans="9:11" x14ac:dyDescent="0.2">
      <c r="I90" s="2"/>
      <c r="J90" s="5"/>
      <c r="K90" s="6"/>
    </row>
    <row r="91" spans="9:11" x14ac:dyDescent="0.2">
      <c r="I91" s="2"/>
      <c r="J91" s="5"/>
      <c r="K91" s="6"/>
    </row>
  </sheetData>
  <phoneticPr fontId="3" type="noConversion"/>
  <dataValidations count="2">
    <dataValidation type="list" allowBlank="1" showInputMessage="1" showErrorMessage="1" sqref="C38" xr:uid="{A3BC88B0-D6F2-4E68-ABC8-0C712462EDB0}">
      <formula1>$O$1:$O$2</formula1>
    </dataValidation>
    <dataValidation type="list" allowBlank="1" showInputMessage="1" showErrorMessage="1" sqref="C14" xr:uid="{D8DCFB14-7273-4048-B6A7-A45D4C518BEC}">
      <formula1>$L:$L</formula1>
    </dataValidation>
  </dataValidation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Header>&amp;C&amp;"Calibri"&amp;10&amp;K000000 OFFICIAL&amp;1#_x000D_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6DA9-E7FE-435D-9D3B-20D3BAA02BCA}">
  <sheetPr>
    <tabColor rgb="FFFF99CC"/>
  </sheetPr>
  <dimension ref="A9:T102"/>
  <sheetViews>
    <sheetView tabSelected="1" topLeftCell="A57" workbookViewId="0">
      <selection activeCell="I58" sqref="I58"/>
    </sheetView>
  </sheetViews>
  <sheetFormatPr defaultRowHeight="12.75" x14ac:dyDescent="0.2"/>
  <cols>
    <col min="1" max="1" width="30.140625" style="77" customWidth="1"/>
    <col min="2" max="2" width="10.42578125" style="75" customWidth="1"/>
    <col min="3" max="3" width="11.140625" style="76" customWidth="1"/>
    <col min="4" max="4" width="22" style="75" customWidth="1"/>
    <col min="5" max="5" width="13.5703125" style="75" customWidth="1"/>
    <col min="6" max="6" width="18.28515625" style="75" customWidth="1"/>
    <col min="7" max="7" width="21.28515625" style="75" customWidth="1"/>
    <col min="8" max="8" width="19" style="75" customWidth="1"/>
    <col min="9" max="9" width="17.28515625" style="75" customWidth="1"/>
    <col min="10" max="10" width="21.5703125" style="75" customWidth="1"/>
    <col min="11" max="11" width="23.28515625" style="75" customWidth="1"/>
    <col min="12" max="12" width="22" style="75" customWidth="1"/>
    <col min="13" max="13" width="19.140625" style="75" customWidth="1"/>
    <col min="14" max="14" width="18" style="75" customWidth="1"/>
    <col min="15" max="15" width="24.28515625" style="75" customWidth="1"/>
    <col min="16" max="16" width="20.7109375" style="75" customWidth="1"/>
    <col min="17" max="17" width="20" style="75" customWidth="1"/>
    <col min="18" max="18" width="19.140625" style="75" customWidth="1"/>
    <col min="19" max="19" width="22" style="75" customWidth="1"/>
    <col min="20" max="20" width="9.140625" style="113"/>
    <col min="21" max="244" width="9.140625" style="75"/>
    <col min="245" max="245" width="30.140625" style="75" customWidth="1"/>
    <col min="246" max="246" width="9.140625" style="75"/>
    <col min="247" max="247" width="7.28515625" style="75" customWidth="1"/>
    <col min="248" max="248" width="20.85546875" style="75" bestFit="1" customWidth="1"/>
    <col min="249" max="249" width="10.5703125" style="75" customWidth="1"/>
    <col min="250" max="250" width="13.42578125" style="75" customWidth="1"/>
    <col min="251" max="251" width="18.5703125" style="75" customWidth="1"/>
    <col min="252" max="252" width="16" style="75" customWidth="1"/>
    <col min="253" max="253" width="12.140625" style="75" customWidth="1"/>
    <col min="254" max="254" width="16.7109375" style="75" customWidth="1"/>
    <col min="255" max="255" width="22" style="75" customWidth="1"/>
    <col min="256" max="256" width="19.42578125" style="75" customWidth="1"/>
    <col min="257" max="257" width="17.7109375" style="75" customWidth="1"/>
    <col min="258" max="258" width="15.140625" style="75" customWidth="1"/>
    <col min="259" max="259" width="19.85546875" style="75" customWidth="1"/>
    <col min="260" max="260" width="16.28515625" style="75" customWidth="1"/>
    <col min="261" max="262" width="13.85546875" style="75" customWidth="1"/>
    <col min="263" max="263" width="15.7109375" style="75" customWidth="1"/>
    <col min="264" max="500" width="9.140625" style="75"/>
    <col min="501" max="501" width="30.140625" style="75" customWidth="1"/>
    <col min="502" max="502" width="9.140625" style="75"/>
    <col min="503" max="503" width="7.28515625" style="75" customWidth="1"/>
    <col min="504" max="504" width="20.85546875" style="75" bestFit="1" customWidth="1"/>
    <col min="505" max="505" width="10.5703125" style="75" customWidth="1"/>
    <col min="506" max="506" width="13.42578125" style="75" customWidth="1"/>
    <col min="507" max="507" width="18.5703125" style="75" customWidth="1"/>
    <col min="508" max="508" width="16" style="75" customWidth="1"/>
    <col min="509" max="509" width="12.140625" style="75" customWidth="1"/>
    <col min="510" max="510" width="16.7109375" style="75" customWidth="1"/>
    <col min="511" max="511" width="22" style="75" customWidth="1"/>
    <col min="512" max="512" width="19.42578125" style="75" customWidth="1"/>
    <col min="513" max="513" width="17.7109375" style="75" customWidth="1"/>
    <col min="514" max="514" width="15.140625" style="75" customWidth="1"/>
    <col min="515" max="515" width="19.85546875" style="75" customWidth="1"/>
    <col min="516" max="516" width="16.28515625" style="75" customWidth="1"/>
    <col min="517" max="518" width="13.85546875" style="75" customWidth="1"/>
    <col min="519" max="519" width="15.7109375" style="75" customWidth="1"/>
    <col min="520" max="756" width="9.140625" style="75"/>
    <col min="757" max="757" width="30.140625" style="75" customWidth="1"/>
    <col min="758" max="758" width="9.140625" style="75"/>
    <col min="759" max="759" width="7.28515625" style="75" customWidth="1"/>
    <col min="760" max="760" width="20.85546875" style="75" bestFit="1" customWidth="1"/>
    <col min="761" max="761" width="10.5703125" style="75" customWidth="1"/>
    <col min="762" max="762" width="13.42578125" style="75" customWidth="1"/>
    <col min="763" max="763" width="18.5703125" style="75" customWidth="1"/>
    <col min="764" max="764" width="16" style="75" customWidth="1"/>
    <col min="765" max="765" width="12.140625" style="75" customWidth="1"/>
    <col min="766" max="766" width="16.7109375" style="75" customWidth="1"/>
    <col min="767" max="767" width="22" style="75" customWidth="1"/>
    <col min="768" max="768" width="19.42578125" style="75" customWidth="1"/>
    <col min="769" max="769" width="17.7109375" style="75" customWidth="1"/>
    <col min="770" max="770" width="15.140625" style="75" customWidth="1"/>
    <col min="771" max="771" width="19.85546875" style="75" customWidth="1"/>
    <col min="772" max="772" width="16.28515625" style="75" customWidth="1"/>
    <col min="773" max="774" width="13.85546875" style="75" customWidth="1"/>
    <col min="775" max="775" width="15.7109375" style="75" customWidth="1"/>
    <col min="776" max="1012" width="9.140625" style="75"/>
    <col min="1013" max="1013" width="30.140625" style="75" customWidth="1"/>
    <col min="1014" max="1014" width="9.140625" style="75"/>
    <col min="1015" max="1015" width="7.28515625" style="75" customWidth="1"/>
    <col min="1016" max="1016" width="20.85546875" style="75" bestFit="1" customWidth="1"/>
    <col min="1017" max="1017" width="10.5703125" style="75" customWidth="1"/>
    <col min="1018" max="1018" width="13.42578125" style="75" customWidth="1"/>
    <col min="1019" max="1019" width="18.5703125" style="75" customWidth="1"/>
    <col min="1020" max="1020" width="16" style="75" customWidth="1"/>
    <col min="1021" max="1021" width="12.140625" style="75" customWidth="1"/>
    <col min="1022" max="1022" width="16.7109375" style="75" customWidth="1"/>
    <col min="1023" max="1023" width="22" style="75" customWidth="1"/>
    <col min="1024" max="1024" width="19.42578125" style="75" customWidth="1"/>
    <col min="1025" max="1025" width="17.7109375" style="75" customWidth="1"/>
    <col min="1026" max="1026" width="15.140625" style="75" customWidth="1"/>
    <col min="1027" max="1027" width="19.85546875" style="75" customWidth="1"/>
    <col min="1028" max="1028" width="16.28515625" style="75" customWidth="1"/>
    <col min="1029" max="1030" width="13.85546875" style="75" customWidth="1"/>
    <col min="1031" max="1031" width="15.7109375" style="75" customWidth="1"/>
    <col min="1032" max="1268" width="9.140625" style="75"/>
    <col min="1269" max="1269" width="30.140625" style="75" customWidth="1"/>
    <col min="1270" max="1270" width="9.140625" style="75"/>
    <col min="1271" max="1271" width="7.28515625" style="75" customWidth="1"/>
    <col min="1272" max="1272" width="20.85546875" style="75" bestFit="1" customWidth="1"/>
    <col min="1273" max="1273" width="10.5703125" style="75" customWidth="1"/>
    <col min="1274" max="1274" width="13.42578125" style="75" customWidth="1"/>
    <col min="1275" max="1275" width="18.5703125" style="75" customWidth="1"/>
    <col min="1276" max="1276" width="16" style="75" customWidth="1"/>
    <col min="1277" max="1277" width="12.140625" style="75" customWidth="1"/>
    <col min="1278" max="1278" width="16.7109375" style="75" customWidth="1"/>
    <col min="1279" max="1279" width="22" style="75" customWidth="1"/>
    <col min="1280" max="1280" width="19.42578125" style="75" customWidth="1"/>
    <col min="1281" max="1281" width="17.7109375" style="75" customWidth="1"/>
    <col min="1282" max="1282" width="15.140625" style="75" customWidth="1"/>
    <col min="1283" max="1283" width="19.85546875" style="75" customWidth="1"/>
    <col min="1284" max="1284" width="16.28515625" style="75" customWidth="1"/>
    <col min="1285" max="1286" width="13.85546875" style="75" customWidth="1"/>
    <col min="1287" max="1287" width="15.7109375" style="75" customWidth="1"/>
    <col min="1288" max="1524" width="9.140625" style="75"/>
    <col min="1525" max="1525" width="30.140625" style="75" customWidth="1"/>
    <col min="1526" max="1526" width="9.140625" style="75"/>
    <col min="1527" max="1527" width="7.28515625" style="75" customWidth="1"/>
    <col min="1528" max="1528" width="20.85546875" style="75" bestFit="1" customWidth="1"/>
    <col min="1529" max="1529" width="10.5703125" style="75" customWidth="1"/>
    <col min="1530" max="1530" width="13.42578125" style="75" customWidth="1"/>
    <col min="1531" max="1531" width="18.5703125" style="75" customWidth="1"/>
    <col min="1532" max="1532" width="16" style="75" customWidth="1"/>
    <col min="1533" max="1533" width="12.140625" style="75" customWidth="1"/>
    <col min="1534" max="1534" width="16.7109375" style="75" customWidth="1"/>
    <col min="1535" max="1535" width="22" style="75" customWidth="1"/>
    <col min="1536" max="1536" width="19.42578125" style="75" customWidth="1"/>
    <col min="1537" max="1537" width="17.7109375" style="75" customWidth="1"/>
    <col min="1538" max="1538" width="15.140625" style="75" customWidth="1"/>
    <col min="1539" max="1539" width="19.85546875" style="75" customWidth="1"/>
    <col min="1540" max="1540" width="16.28515625" style="75" customWidth="1"/>
    <col min="1541" max="1542" width="13.85546875" style="75" customWidth="1"/>
    <col min="1543" max="1543" width="15.7109375" style="75" customWidth="1"/>
    <col min="1544" max="1780" width="9.140625" style="75"/>
    <col min="1781" max="1781" width="30.140625" style="75" customWidth="1"/>
    <col min="1782" max="1782" width="9.140625" style="75"/>
    <col min="1783" max="1783" width="7.28515625" style="75" customWidth="1"/>
    <col min="1784" max="1784" width="20.85546875" style="75" bestFit="1" customWidth="1"/>
    <col min="1785" max="1785" width="10.5703125" style="75" customWidth="1"/>
    <col min="1786" max="1786" width="13.42578125" style="75" customWidth="1"/>
    <col min="1787" max="1787" width="18.5703125" style="75" customWidth="1"/>
    <col min="1788" max="1788" width="16" style="75" customWidth="1"/>
    <col min="1789" max="1789" width="12.140625" style="75" customWidth="1"/>
    <col min="1790" max="1790" width="16.7109375" style="75" customWidth="1"/>
    <col min="1791" max="1791" width="22" style="75" customWidth="1"/>
    <col min="1792" max="1792" width="19.42578125" style="75" customWidth="1"/>
    <col min="1793" max="1793" width="17.7109375" style="75" customWidth="1"/>
    <col min="1794" max="1794" width="15.140625" style="75" customWidth="1"/>
    <col min="1795" max="1795" width="19.85546875" style="75" customWidth="1"/>
    <col min="1796" max="1796" width="16.28515625" style="75" customWidth="1"/>
    <col min="1797" max="1798" width="13.85546875" style="75" customWidth="1"/>
    <col min="1799" max="1799" width="15.7109375" style="75" customWidth="1"/>
    <col min="1800" max="2036" width="9.140625" style="75"/>
    <col min="2037" max="2037" width="30.140625" style="75" customWidth="1"/>
    <col min="2038" max="2038" width="9.140625" style="75"/>
    <col min="2039" max="2039" width="7.28515625" style="75" customWidth="1"/>
    <col min="2040" max="2040" width="20.85546875" style="75" bestFit="1" customWidth="1"/>
    <col min="2041" max="2041" width="10.5703125" style="75" customWidth="1"/>
    <col min="2042" max="2042" width="13.42578125" style="75" customWidth="1"/>
    <col min="2043" max="2043" width="18.5703125" style="75" customWidth="1"/>
    <col min="2044" max="2044" width="16" style="75" customWidth="1"/>
    <col min="2045" max="2045" width="12.140625" style="75" customWidth="1"/>
    <col min="2046" max="2046" width="16.7109375" style="75" customWidth="1"/>
    <col min="2047" max="2047" width="22" style="75" customWidth="1"/>
    <col min="2048" max="2048" width="19.42578125" style="75" customWidth="1"/>
    <col min="2049" max="2049" width="17.7109375" style="75" customWidth="1"/>
    <col min="2050" max="2050" width="15.140625" style="75" customWidth="1"/>
    <col min="2051" max="2051" width="19.85546875" style="75" customWidth="1"/>
    <col min="2052" max="2052" width="16.28515625" style="75" customWidth="1"/>
    <col min="2053" max="2054" width="13.85546875" style="75" customWidth="1"/>
    <col min="2055" max="2055" width="15.7109375" style="75" customWidth="1"/>
    <col min="2056" max="2292" width="9.140625" style="75"/>
    <col min="2293" max="2293" width="30.140625" style="75" customWidth="1"/>
    <col min="2294" max="2294" width="9.140625" style="75"/>
    <col min="2295" max="2295" width="7.28515625" style="75" customWidth="1"/>
    <col min="2296" max="2296" width="20.85546875" style="75" bestFit="1" customWidth="1"/>
    <col min="2297" max="2297" width="10.5703125" style="75" customWidth="1"/>
    <col min="2298" max="2298" width="13.42578125" style="75" customWidth="1"/>
    <col min="2299" max="2299" width="18.5703125" style="75" customWidth="1"/>
    <col min="2300" max="2300" width="16" style="75" customWidth="1"/>
    <col min="2301" max="2301" width="12.140625" style="75" customWidth="1"/>
    <col min="2302" max="2302" width="16.7109375" style="75" customWidth="1"/>
    <col min="2303" max="2303" width="22" style="75" customWidth="1"/>
    <col min="2304" max="2304" width="19.42578125" style="75" customWidth="1"/>
    <col min="2305" max="2305" width="17.7109375" style="75" customWidth="1"/>
    <col min="2306" max="2306" width="15.140625" style="75" customWidth="1"/>
    <col min="2307" max="2307" width="19.85546875" style="75" customWidth="1"/>
    <col min="2308" max="2308" width="16.28515625" style="75" customWidth="1"/>
    <col min="2309" max="2310" width="13.85546875" style="75" customWidth="1"/>
    <col min="2311" max="2311" width="15.7109375" style="75" customWidth="1"/>
    <col min="2312" max="2548" width="9.140625" style="75"/>
    <col min="2549" max="2549" width="30.140625" style="75" customWidth="1"/>
    <col min="2550" max="2550" width="9.140625" style="75"/>
    <col min="2551" max="2551" width="7.28515625" style="75" customWidth="1"/>
    <col min="2552" max="2552" width="20.85546875" style="75" bestFit="1" customWidth="1"/>
    <col min="2553" max="2553" width="10.5703125" style="75" customWidth="1"/>
    <col min="2554" max="2554" width="13.42578125" style="75" customWidth="1"/>
    <col min="2555" max="2555" width="18.5703125" style="75" customWidth="1"/>
    <col min="2556" max="2556" width="16" style="75" customWidth="1"/>
    <col min="2557" max="2557" width="12.140625" style="75" customWidth="1"/>
    <col min="2558" max="2558" width="16.7109375" style="75" customWidth="1"/>
    <col min="2559" max="2559" width="22" style="75" customWidth="1"/>
    <col min="2560" max="2560" width="19.42578125" style="75" customWidth="1"/>
    <col min="2561" max="2561" width="17.7109375" style="75" customWidth="1"/>
    <col min="2562" max="2562" width="15.140625" style="75" customWidth="1"/>
    <col min="2563" max="2563" width="19.85546875" style="75" customWidth="1"/>
    <col min="2564" max="2564" width="16.28515625" style="75" customWidth="1"/>
    <col min="2565" max="2566" width="13.85546875" style="75" customWidth="1"/>
    <col min="2567" max="2567" width="15.7109375" style="75" customWidth="1"/>
    <col min="2568" max="2804" width="9.140625" style="75"/>
    <col min="2805" max="2805" width="30.140625" style="75" customWidth="1"/>
    <col min="2806" max="2806" width="9.140625" style="75"/>
    <col min="2807" max="2807" width="7.28515625" style="75" customWidth="1"/>
    <col min="2808" max="2808" width="20.85546875" style="75" bestFit="1" customWidth="1"/>
    <col min="2809" max="2809" width="10.5703125" style="75" customWidth="1"/>
    <col min="2810" max="2810" width="13.42578125" style="75" customWidth="1"/>
    <col min="2811" max="2811" width="18.5703125" style="75" customWidth="1"/>
    <col min="2812" max="2812" width="16" style="75" customWidth="1"/>
    <col min="2813" max="2813" width="12.140625" style="75" customWidth="1"/>
    <col min="2814" max="2814" width="16.7109375" style="75" customWidth="1"/>
    <col min="2815" max="2815" width="22" style="75" customWidth="1"/>
    <col min="2816" max="2816" width="19.42578125" style="75" customWidth="1"/>
    <col min="2817" max="2817" width="17.7109375" style="75" customWidth="1"/>
    <col min="2818" max="2818" width="15.140625" style="75" customWidth="1"/>
    <col min="2819" max="2819" width="19.85546875" style="75" customWidth="1"/>
    <col min="2820" max="2820" width="16.28515625" style="75" customWidth="1"/>
    <col min="2821" max="2822" width="13.85546875" style="75" customWidth="1"/>
    <col min="2823" max="2823" width="15.7109375" style="75" customWidth="1"/>
    <col min="2824" max="3060" width="9.140625" style="75"/>
    <col min="3061" max="3061" width="30.140625" style="75" customWidth="1"/>
    <col min="3062" max="3062" width="9.140625" style="75"/>
    <col min="3063" max="3063" width="7.28515625" style="75" customWidth="1"/>
    <col min="3064" max="3064" width="20.85546875" style="75" bestFit="1" customWidth="1"/>
    <col min="3065" max="3065" width="10.5703125" style="75" customWidth="1"/>
    <col min="3066" max="3066" width="13.42578125" style="75" customWidth="1"/>
    <col min="3067" max="3067" width="18.5703125" style="75" customWidth="1"/>
    <col min="3068" max="3068" width="16" style="75" customWidth="1"/>
    <col min="3069" max="3069" width="12.140625" style="75" customWidth="1"/>
    <col min="3070" max="3070" width="16.7109375" style="75" customWidth="1"/>
    <col min="3071" max="3071" width="22" style="75" customWidth="1"/>
    <col min="3072" max="3072" width="19.42578125" style="75" customWidth="1"/>
    <col min="3073" max="3073" width="17.7109375" style="75" customWidth="1"/>
    <col min="3074" max="3074" width="15.140625" style="75" customWidth="1"/>
    <col min="3075" max="3075" width="19.85546875" style="75" customWidth="1"/>
    <col min="3076" max="3076" width="16.28515625" style="75" customWidth="1"/>
    <col min="3077" max="3078" width="13.85546875" style="75" customWidth="1"/>
    <col min="3079" max="3079" width="15.7109375" style="75" customWidth="1"/>
    <col min="3080" max="3316" width="9.140625" style="75"/>
    <col min="3317" max="3317" width="30.140625" style="75" customWidth="1"/>
    <col min="3318" max="3318" width="9.140625" style="75"/>
    <col min="3319" max="3319" width="7.28515625" style="75" customWidth="1"/>
    <col min="3320" max="3320" width="20.85546875" style="75" bestFit="1" customWidth="1"/>
    <col min="3321" max="3321" width="10.5703125" style="75" customWidth="1"/>
    <col min="3322" max="3322" width="13.42578125" style="75" customWidth="1"/>
    <col min="3323" max="3323" width="18.5703125" style="75" customWidth="1"/>
    <col min="3324" max="3324" width="16" style="75" customWidth="1"/>
    <col min="3325" max="3325" width="12.140625" style="75" customWidth="1"/>
    <col min="3326" max="3326" width="16.7109375" style="75" customWidth="1"/>
    <col min="3327" max="3327" width="22" style="75" customWidth="1"/>
    <col min="3328" max="3328" width="19.42578125" style="75" customWidth="1"/>
    <col min="3329" max="3329" width="17.7109375" style="75" customWidth="1"/>
    <col min="3330" max="3330" width="15.140625" style="75" customWidth="1"/>
    <col min="3331" max="3331" width="19.85546875" style="75" customWidth="1"/>
    <col min="3332" max="3332" width="16.28515625" style="75" customWidth="1"/>
    <col min="3333" max="3334" width="13.85546875" style="75" customWidth="1"/>
    <col min="3335" max="3335" width="15.7109375" style="75" customWidth="1"/>
    <col min="3336" max="3572" width="9.140625" style="75"/>
    <col min="3573" max="3573" width="30.140625" style="75" customWidth="1"/>
    <col min="3574" max="3574" width="9.140625" style="75"/>
    <col min="3575" max="3575" width="7.28515625" style="75" customWidth="1"/>
    <col min="3576" max="3576" width="20.85546875" style="75" bestFit="1" customWidth="1"/>
    <col min="3577" max="3577" width="10.5703125" style="75" customWidth="1"/>
    <col min="3578" max="3578" width="13.42578125" style="75" customWidth="1"/>
    <col min="3579" max="3579" width="18.5703125" style="75" customWidth="1"/>
    <col min="3580" max="3580" width="16" style="75" customWidth="1"/>
    <col min="3581" max="3581" width="12.140625" style="75" customWidth="1"/>
    <col min="3582" max="3582" width="16.7109375" style="75" customWidth="1"/>
    <col min="3583" max="3583" width="22" style="75" customWidth="1"/>
    <col min="3584" max="3584" width="19.42578125" style="75" customWidth="1"/>
    <col min="3585" max="3585" width="17.7109375" style="75" customWidth="1"/>
    <col min="3586" max="3586" width="15.140625" style="75" customWidth="1"/>
    <col min="3587" max="3587" width="19.85546875" style="75" customWidth="1"/>
    <col min="3588" max="3588" width="16.28515625" style="75" customWidth="1"/>
    <col min="3589" max="3590" width="13.85546875" style="75" customWidth="1"/>
    <col min="3591" max="3591" width="15.7109375" style="75" customWidth="1"/>
    <col min="3592" max="3828" width="9.140625" style="75"/>
    <col min="3829" max="3829" width="30.140625" style="75" customWidth="1"/>
    <col min="3830" max="3830" width="9.140625" style="75"/>
    <col min="3831" max="3831" width="7.28515625" style="75" customWidth="1"/>
    <col min="3832" max="3832" width="20.85546875" style="75" bestFit="1" customWidth="1"/>
    <col min="3833" max="3833" width="10.5703125" style="75" customWidth="1"/>
    <col min="3834" max="3834" width="13.42578125" style="75" customWidth="1"/>
    <col min="3835" max="3835" width="18.5703125" style="75" customWidth="1"/>
    <col min="3836" max="3836" width="16" style="75" customWidth="1"/>
    <col min="3837" max="3837" width="12.140625" style="75" customWidth="1"/>
    <col min="3838" max="3838" width="16.7109375" style="75" customWidth="1"/>
    <col min="3839" max="3839" width="22" style="75" customWidth="1"/>
    <col min="3840" max="3840" width="19.42578125" style="75" customWidth="1"/>
    <col min="3841" max="3841" width="17.7109375" style="75" customWidth="1"/>
    <col min="3842" max="3842" width="15.140625" style="75" customWidth="1"/>
    <col min="3843" max="3843" width="19.85546875" style="75" customWidth="1"/>
    <col min="3844" max="3844" width="16.28515625" style="75" customWidth="1"/>
    <col min="3845" max="3846" width="13.85546875" style="75" customWidth="1"/>
    <col min="3847" max="3847" width="15.7109375" style="75" customWidth="1"/>
    <col min="3848" max="4084" width="9.140625" style="75"/>
    <col min="4085" max="4085" width="30.140625" style="75" customWidth="1"/>
    <col min="4086" max="4086" width="9.140625" style="75"/>
    <col min="4087" max="4087" width="7.28515625" style="75" customWidth="1"/>
    <col min="4088" max="4088" width="20.85546875" style="75" bestFit="1" customWidth="1"/>
    <col min="4089" max="4089" width="10.5703125" style="75" customWidth="1"/>
    <col min="4090" max="4090" width="13.42578125" style="75" customWidth="1"/>
    <col min="4091" max="4091" width="18.5703125" style="75" customWidth="1"/>
    <col min="4092" max="4092" width="16" style="75" customWidth="1"/>
    <col min="4093" max="4093" width="12.140625" style="75" customWidth="1"/>
    <col min="4094" max="4094" width="16.7109375" style="75" customWidth="1"/>
    <col min="4095" max="4095" width="22" style="75" customWidth="1"/>
    <col min="4096" max="4096" width="19.42578125" style="75" customWidth="1"/>
    <col min="4097" max="4097" width="17.7109375" style="75" customWidth="1"/>
    <col min="4098" max="4098" width="15.140625" style="75" customWidth="1"/>
    <col min="4099" max="4099" width="19.85546875" style="75" customWidth="1"/>
    <col min="4100" max="4100" width="16.28515625" style="75" customWidth="1"/>
    <col min="4101" max="4102" width="13.85546875" style="75" customWidth="1"/>
    <col min="4103" max="4103" width="15.7109375" style="75" customWidth="1"/>
    <col min="4104" max="4340" width="9.140625" style="75"/>
    <col min="4341" max="4341" width="30.140625" style="75" customWidth="1"/>
    <col min="4342" max="4342" width="9.140625" style="75"/>
    <col min="4343" max="4343" width="7.28515625" style="75" customWidth="1"/>
    <col min="4344" max="4344" width="20.85546875" style="75" bestFit="1" customWidth="1"/>
    <col min="4345" max="4345" width="10.5703125" style="75" customWidth="1"/>
    <col min="4346" max="4346" width="13.42578125" style="75" customWidth="1"/>
    <col min="4347" max="4347" width="18.5703125" style="75" customWidth="1"/>
    <col min="4348" max="4348" width="16" style="75" customWidth="1"/>
    <col min="4349" max="4349" width="12.140625" style="75" customWidth="1"/>
    <col min="4350" max="4350" width="16.7109375" style="75" customWidth="1"/>
    <col min="4351" max="4351" width="22" style="75" customWidth="1"/>
    <col min="4352" max="4352" width="19.42578125" style="75" customWidth="1"/>
    <col min="4353" max="4353" width="17.7109375" style="75" customWidth="1"/>
    <col min="4354" max="4354" width="15.140625" style="75" customWidth="1"/>
    <col min="4355" max="4355" width="19.85546875" style="75" customWidth="1"/>
    <col min="4356" max="4356" width="16.28515625" style="75" customWidth="1"/>
    <col min="4357" max="4358" width="13.85546875" style="75" customWidth="1"/>
    <col min="4359" max="4359" width="15.7109375" style="75" customWidth="1"/>
    <col min="4360" max="4596" width="9.140625" style="75"/>
    <col min="4597" max="4597" width="30.140625" style="75" customWidth="1"/>
    <col min="4598" max="4598" width="9.140625" style="75"/>
    <col min="4599" max="4599" width="7.28515625" style="75" customWidth="1"/>
    <col min="4600" max="4600" width="20.85546875" style="75" bestFit="1" customWidth="1"/>
    <col min="4601" max="4601" width="10.5703125" style="75" customWidth="1"/>
    <col min="4602" max="4602" width="13.42578125" style="75" customWidth="1"/>
    <col min="4603" max="4603" width="18.5703125" style="75" customWidth="1"/>
    <col min="4604" max="4604" width="16" style="75" customWidth="1"/>
    <col min="4605" max="4605" width="12.140625" style="75" customWidth="1"/>
    <col min="4606" max="4606" width="16.7109375" style="75" customWidth="1"/>
    <col min="4607" max="4607" width="22" style="75" customWidth="1"/>
    <col min="4608" max="4608" width="19.42578125" style="75" customWidth="1"/>
    <col min="4609" max="4609" width="17.7109375" style="75" customWidth="1"/>
    <col min="4610" max="4610" width="15.140625" style="75" customWidth="1"/>
    <col min="4611" max="4611" width="19.85546875" style="75" customWidth="1"/>
    <col min="4612" max="4612" width="16.28515625" style="75" customWidth="1"/>
    <col min="4613" max="4614" width="13.85546875" style="75" customWidth="1"/>
    <col min="4615" max="4615" width="15.7109375" style="75" customWidth="1"/>
    <col min="4616" max="4852" width="9.140625" style="75"/>
    <col min="4853" max="4853" width="30.140625" style="75" customWidth="1"/>
    <col min="4854" max="4854" width="9.140625" style="75"/>
    <col min="4855" max="4855" width="7.28515625" style="75" customWidth="1"/>
    <col min="4856" max="4856" width="20.85546875" style="75" bestFit="1" customWidth="1"/>
    <col min="4857" max="4857" width="10.5703125" style="75" customWidth="1"/>
    <col min="4858" max="4858" width="13.42578125" style="75" customWidth="1"/>
    <col min="4859" max="4859" width="18.5703125" style="75" customWidth="1"/>
    <col min="4860" max="4860" width="16" style="75" customWidth="1"/>
    <col min="4861" max="4861" width="12.140625" style="75" customWidth="1"/>
    <col min="4862" max="4862" width="16.7109375" style="75" customWidth="1"/>
    <col min="4863" max="4863" width="22" style="75" customWidth="1"/>
    <col min="4864" max="4864" width="19.42578125" style="75" customWidth="1"/>
    <col min="4865" max="4865" width="17.7109375" style="75" customWidth="1"/>
    <col min="4866" max="4866" width="15.140625" style="75" customWidth="1"/>
    <col min="4867" max="4867" width="19.85546875" style="75" customWidth="1"/>
    <col min="4868" max="4868" width="16.28515625" style="75" customWidth="1"/>
    <col min="4869" max="4870" width="13.85546875" style="75" customWidth="1"/>
    <col min="4871" max="4871" width="15.7109375" style="75" customWidth="1"/>
    <col min="4872" max="5108" width="9.140625" style="75"/>
    <col min="5109" max="5109" width="30.140625" style="75" customWidth="1"/>
    <col min="5110" max="5110" width="9.140625" style="75"/>
    <col min="5111" max="5111" width="7.28515625" style="75" customWidth="1"/>
    <col min="5112" max="5112" width="20.85546875" style="75" bestFit="1" customWidth="1"/>
    <col min="5113" max="5113" width="10.5703125" style="75" customWidth="1"/>
    <col min="5114" max="5114" width="13.42578125" style="75" customWidth="1"/>
    <col min="5115" max="5115" width="18.5703125" style="75" customWidth="1"/>
    <col min="5116" max="5116" width="16" style="75" customWidth="1"/>
    <col min="5117" max="5117" width="12.140625" style="75" customWidth="1"/>
    <col min="5118" max="5118" width="16.7109375" style="75" customWidth="1"/>
    <col min="5119" max="5119" width="22" style="75" customWidth="1"/>
    <col min="5120" max="5120" width="19.42578125" style="75" customWidth="1"/>
    <col min="5121" max="5121" width="17.7109375" style="75" customWidth="1"/>
    <col min="5122" max="5122" width="15.140625" style="75" customWidth="1"/>
    <col min="5123" max="5123" width="19.85546875" style="75" customWidth="1"/>
    <col min="5124" max="5124" width="16.28515625" style="75" customWidth="1"/>
    <col min="5125" max="5126" width="13.85546875" style="75" customWidth="1"/>
    <col min="5127" max="5127" width="15.7109375" style="75" customWidth="1"/>
    <col min="5128" max="5364" width="9.140625" style="75"/>
    <col min="5365" max="5365" width="30.140625" style="75" customWidth="1"/>
    <col min="5366" max="5366" width="9.140625" style="75"/>
    <col min="5367" max="5367" width="7.28515625" style="75" customWidth="1"/>
    <col min="5368" max="5368" width="20.85546875" style="75" bestFit="1" customWidth="1"/>
    <col min="5369" max="5369" width="10.5703125" style="75" customWidth="1"/>
    <col min="5370" max="5370" width="13.42578125" style="75" customWidth="1"/>
    <col min="5371" max="5371" width="18.5703125" style="75" customWidth="1"/>
    <col min="5372" max="5372" width="16" style="75" customWidth="1"/>
    <col min="5373" max="5373" width="12.140625" style="75" customWidth="1"/>
    <col min="5374" max="5374" width="16.7109375" style="75" customWidth="1"/>
    <col min="5375" max="5375" width="22" style="75" customWidth="1"/>
    <col min="5376" max="5376" width="19.42578125" style="75" customWidth="1"/>
    <col min="5377" max="5377" width="17.7109375" style="75" customWidth="1"/>
    <col min="5378" max="5378" width="15.140625" style="75" customWidth="1"/>
    <col min="5379" max="5379" width="19.85546875" style="75" customWidth="1"/>
    <col min="5380" max="5380" width="16.28515625" style="75" customWidth="1"/>
    <col min="5381" max="5382" width="13.85546875" style="75" customWidth="1"/>
    <col min="5383" max="5383" width="15.7109375" style="75" customWidth="1"/>
    <col min="5384" max="5620" width="9.140625" style="75"/>
    <col min="5621" max="5621" width="30.140625" style="75" customWidth="1"/>
    <col min="5622" max="5622" width="9.140625" style="75"/>
    <col min="5623" max="5623" width="7.28515625" style="75" customWidth="1"/>
    <col min="5624" max="5624" width="20.85546875" style="75" bestFit="1" customWidth="1"/>
    <col min="5625" max="5625" width="10.5703125" style="75" customWidth="1"/>
    <col min="5626" max="5626" width="13.42578125" style="75" customWidth="1"/>
    <col min="5627" max="5627" width="18.5703125" style="75" customWidth="1"/>
    <col min="5628" max="5628" width="16" style="75" customWidth="1"/>
    <col min="5629" max="5629" width="12.140625" style="75" customWidth="1"/>
    <col min="5630" max="5630" width="16.7109375" style="75" customWidth="1"/>
    <col min="5631" max="5631" width="22" style="75" customWidth="1"/>
    <col min="5632" max="5632" width="19.42578125" style="75" customWidth="1"/>
    <col min="5633" max="5633" width="17.7109375" style="75" customWidth="1"/>
    <col min="5634" max="5634" width="15.140625" style="75" customWidth="1"/>
    <col min="5635" max="5635" width="19.85546875" style="75" customWidth="1"/>
    <col min="5636" max="5636" width="16.28515625" style="75" customWidth="1"/>
    <col min="5637" max="5638" width="13.85546875" style="75" customWidth="1"/>
    <col min="5639" max="5639" width="15.7109375" style="75" customWidth="1"/>
    <col min="5640" max="5876" width="9.140625" style="75"/>
    <col min="5877" max="5877" width="30.140625" style="75" customWidth="1"/>
    <col min="5878" max="5878" width="9.140625" style="75"/>
    <col min="5879" max="5879" width="7.28515625" style="75" customWidth="1"/>
    <col min="5880" max="5880" width="20.85546875" style="75" bestFit="1" customWidth="1"/>
    <col min="5881" max="5881" width="10.5703125" style="75" customWidth="1"/>
    <col min="5882" max="5882" width="13.42578125" style="75" customWidth="1"/>
    <col min="5883" max="5883" width="18.5703125" style="75" customWidth="1"/>
    <col min="5884" max="5884" width="16" style="75" customWidth="1"/>
    <col min="5885" max="5885" width="12.140625" style="75" customWidth="1"/>
    <col min="5886" max="5886" width="16.7109375" style="75" customWidth="1"/>
    <col min="5887" max="5887" width="22" style="75" customWidth="1"/>
    <col min="5888" max="5888" width="19.42578125" style="75" customWidth="1"/>
    <col min="5889" max="5889" width="17.7109375" style="75" customWidth="1"/>
    <col min="5890" max="5890" width="15.140625" style="75" customWidth="1"/>
    <col min="5891" max="5891" width="19.85546875" style="75" customWidth="1"/>
    <col min="5892" max="5892" width="16.28515625" style="75" customWidth="1"/>
    <col min="5893" max="5894" width="13.85546875" style="75" customWidth="1"/>
    <col min="5895" max="5895" width="15.7109375" style="75" customWidth="1"/>
    <col min="5896" max="6132" width="9.140625" style="75"/>
    <col min="6133" max="6133" width="30.140625" style="75" customWidth="1"/>
    <col min="6134" max="6134" width="9.140625" style="75"/>
    <col min="6135" max="6135" width="7.28515625" style="75" customWidth="1"/>
    <col min="6136" max="6136" width="20.85546875" style="75" bestFit="1" customWidth="1"/>
    <col min="6137" max="6137" width="10.5703125" style="75" customWidth="1"/>
    <col min="6138" max="6138" width="13.42578125" style="75" customWidth="1"/>
    <col min="6139" max="6139" width="18.5703125" style="75" customWidth="1"/>
    <col min="6140" max="6140" width="16" style="75" customWidth="1"/>
    <col min="6141" max="6141" width="12.140625" style="75" customWidth="1"/>
    <col min="6142" max="6142" width="16.7109375" style="75" customWidth="1"/>
    <col min="6143" max="6143" width="22" style="75" customWidth="1"/>
    <col min="6144" max="6144" width="19.42578125" style="75" customWidth="1"/>
    <col min="6145" max="6145" width="17.7109375" style="75" customWidth="1"/>
    <col min="6146" max="6146" width="15.140625" style="75" customWidth="1"/>
    <col min="6147" max="6147" width="19.85546875" style="75" customWidth="1"/>
    <col min="6148" max="6148" width="16.28515625" style="75" customWidth="1"/>
    <col min="6149" max="6150" width="13.85546875" style="75" customWidth="1"/>
    <col min="6151" max="6151" width="15.7109375" style="75" customWidth="1"/>
    <col min="6152" max="6388" width="9.140625" style="75"/>
    <col min="6389" max="6389" width="30.140625" style="75" customWidth="1"/>
    <col min="6390" max="6390" width="9.140625" style="75"/>
    <col min="6391" max="6391" width="7.28515625" style="75" customWidth="1"/>
    <col min="6392" max="6392" width="20.85546875" style="75" bestFit="1" customWidth="1"/>
    <col min="6393" max="6393" width="10.5703125" style="75" customWidth="1"/>
    <col min="6394" max="6394" width="13.42578125" style="75" customWidth="1"/>
    <col min="6395" max="6395" width="18.5703125" style="75" customWidth="1"/>
    <col min="6396" max="6396" width="16" style="75" customWidth="1"/>
    <col min="6397" max="6397" width="12.140625" style="75" customWidth="1"/>
    <col min="6398" max="6398" width="16.7109375" style="75" customWidth="1"/>
    <col min="6399" max="6399" width="22" style="75" customWidth="1"/>
    <col min="6400" max="6400" width="19.42578125" style="75" customWidth="1"/>
    <col min="6401" max="6401" width="17.7109375" style="75" customWidth="1"/>
    <col min="6402" max="6402" width="15.140625" style="75" customWidth="1"/>
    <col min="6403" max="6403" width="19.85546875" style="75" customWidth="1"/>
    <col min="6404" max="6404" width="16.28515625" style="75" customWidth="1"/>
    <col min="6405" max="6406" width="13.85546875" style="75" customWidth="1"/>
    <col min="6407" max="6407" width="15.7109375" style="75" customWidth="1"/>
    <col min="6408" max="6644" width="9.140625" style="75"/>
    <col min="6645" max="6645" width="30.140625" style="75" customWidth="1"/>
    <col min="6646" max="6646" width="9.140625" style="75"/>
    <col min="6647" max="6647" width="7.28515625" style="75" customWidth="1"/>
    <col min="6648" max="6648" width="20.85546875" style="75" bestFit="1" customWidth="1"/>
    <col min="6649" max="6649" width="10.5703125" style="75" customWidth="1"/>
    <col min="6650" max="6650" width="13.42578125" style="75" customWidth="1"/>
    <col min="6651" max="6651" width="18.5703125" style="75" customWidth="1"/>
    <col min="6652" max="6652" width="16" style="75" customWidth="1"/>
    <col min="6653" max="6653" width="12.140625" style="75" customWidth="1"/>
    <col min="6654" max="6654" width="16.7109375" style="75" customWidth="1"/>
    <col min="6655" max="6655" width="22" style="75" customWidth="1"/>
    <col min="6656" max="6656" width="19.42578125" style="75" customWidth="1"/>
    <col min="6657" max="6657" width="17.7109375" style="75" customWidth="1"/>
    <col min="6658" max="6658" width="15.140625" style="75" customWidth="1"/>
    <col min="6659" max="6659" width="19.85546875" style="75" customWidth="1"/>
    <col min="6660" max="6660" width="16.28515625" style="75" customWidth="1"/>
    <col min="6661" max="6662" width="13.85546875" style="75" customWidth="1"/>
    <col min="6663" max="6663" width="15.7109375" style="75" customWidth="1"/>
    <col min="6664" max="6900" width="9.140625" style="75"/>
    <col min="6901" max="6901" width="30.140625" style="75" customWidth="1"/>
    <col min="6902" max="6902" width="9.140625" style="75"/>
    <col min="6903" max="6903" width="7.28515625" style="75" customWidth="1"/>
    <col min="6904" max="6904" width="20.85546875" style="75" bestFit="1" customWidth="1"/>
    <col min="6905" max="6905" width="10.5703125" style="75" customWidth="1"/>
    <col min="6906" max="6906" width="13.42578125" style="75" customWidth="1"/>
    <col min="6907" max="6907" width="18.5703125" style="75" customWidth="1"/>
    <col min="6908" max="6908" width="16" style="75" customWidth="1"/>
    <col min="6909" max="6909" width="12.140625" style="75" customWidth="1"/>
    <col min="6910" max="6910" width="16.7109375" style="75" customWidth="1"/>
    <col min="6911" max="6911" width="22" style="75" customWidth="1"/>
    <col min="6912" max="6912" width="19.42578125" style="75" customWidth="1"/>
    <col min="6913" max="6913" width="17.7109375" style="75" customWidth="1"/>
    <col min="6914" max="6914" width="15.140625" style="75" customWidth="1"/>
    <col min="6915" max="6915" width="19.85546875" style="75" customWidth="1"/>
    <col min="6916" max="6916" width="16.28515625" style="75" customWidth="1"/>
    <col min="6917" max="6918" width="13.85546875" style="75" customWidth="1"/>
    <col min="6919" max="6919" width="15.7109375" style="75" customWidth="1"/>
    <col min="6920" max="7156" width="9.140625" style="75"/>
    <col min="7157" max="7157" width="30.140625" style="75" customWidth="1"/>
    <col min="7158" max="7158" width="9.140625" style="75"/>
    <col min="7159" max="7159" width="7.28515625" style="75" customWidth="1"/>
    <col min="7160" max="7160" width="20.85546875" style="75" bestFit="1" customWidth="1"/>
    <col min="7161" max="7161" width="10.5703125" style="75" customWidth="1"/>
    <col min="7162" max="7162" width="13.42578125" style="75" customWidth="1"/>
    <col min="7163" max="7163" width="18.5703125" style="75" customWidth="1"/>
    <col min="7164" max="7164" width="16" style="75" customWidth="1"/>
    <col min="7165" max="7165" width="12.140625" style="75" customWidth="1"/>
    <col min="7166" max="7166" width="16.7109375" style="75" customWidth="1"/>
    <col min="7167" max="7167" width="22" style="75" customWidth="1"/>
    <col min="7168" max="7168" width="19.42578125" style="75" customWidth="1"/>
    <col min="7169" max="7169" width="17.7109375" style="75" customWidth="1"/>
    <col min="7170" max="7170" width="15.140625" style="75" customWidth="1"/>
    <col min="7171" max="7171" width="19.85546875" style="75" customWidth="1"/>
    <col min="7172" max="7172" width="16.28515625" style="75" customWidth="1"/>
    <col min="7173" max="7174" width="13.85546875" style="75" customWidth="1"/>
    <col min="7175" max="7175" width="15.7109375" style="75" customWidth="1"/>
    <col min="7176" max="7412" width="9.140625" style="75"/>
    <col min="7413" max="7413" width="30.140625" style="75" customWidth="1"/>
    <col min="7414" max="7414" width="9.140625" style="75"/>
    <col min="7415" max="7415" width="7.28515625" style="75" customWidth="1"/>
    <col min="7416" max="7416" width="20.85546875" style="75" bestFit="1" customWidth="1"/>
    <col min="7417" max="7417" width="10.5703125" style="75" customWidth="1"/>
    <col min="7418" max="7418" width="13.42578125" style="75" customWidth="1"/>
    <col min="7419" max="7419" width="18.5703125" style="75" customWidth="1"/>
    <col min="7420" max="7420" width="16" style="75" customWidth="1"/>
    <col min="7421" max="7421" width="12.140625" style="75" customWidth="1"/>
    <col min="7422" max="7422" width="16.7109375" style="75" customWidth="1"/>
    <col min="7423" max="7423" width="22" style="75" customWidth="1"/>
    <col min="7424" max="7424" width="19.42578125" style="75" customWidth="1"/>
    <col min="7425" max="7425" width="17.7109375" style="75" customWidth="1"/>
    <col min="7426" max="7426" width="15.140625" style="75" customWidth="1"/>
    <col min="7427" max="7427" width="19.85546875" style="75" customWidth="1"/>
    <col min="7428" max="7428" width="16.28515625" style="75" customWidth="1"/>
    <col min="7429" max="7430" width="13.85546875" style="75" customWidth="1"/>
    <col min="7431" max="7431" width="15.7109375" style="75" customWidth="1"/>
    <col min="7432" max="7668" width="9.140625" style="75"/>
    <col min="7669" max="7669" width="30.140625" style="75" customWidth="1"/>
    <col min="7670" max="7670" width="9.140625" style="75"/>
    <col min="7671" max="7671" width="7.28515625" style="75" customWidth="1"/>
    <col min="7672" max="7672" width="20.85546875" style="75" bestFit="1" customWidth="1"/>
    <col min="7673" max="7673" width="10.5703125" style="75" customWidth="1"/>
    <col min="7674" max="7674" width="13.42578125" style="75" customWidth="1"/>
    <col min="7675" max="7675" width="18.5703125" style="75" customWidth="1"/>
    <col min="7676" max="7676" width="16" style="75" customWidth="1"/>
    <col min="7677" max="7677" width="12.140625" style="75" customWidth="1"/>
    <col min="7678" max="7678" width="16.7109375" style="75" customWidth="1"/>
    <col min="7679" max="7679" width="22" style="75" customWidth="1"/>
    <col min="7680" max="7680" width="19.42578125" style="75" customWidth="1"/>
    <col min="7681" max="7681" width="17.7109375" style="75" customWidth="1"/>
    <col min="7682" max="7682" width="15.140625" style="75" customWidth="1"/>
    <col min="7683" max="7683" width="19.85546875" style="75" customWidth="1"/>
    <col min="7684" max="7684" width="16.28515625" style="75" customWidth="1"/>
    <col min="7685" max="7686" width="13.85546875" style="75" customWidth="1"/>
    <col min="7687" max="7687" width="15.7109375" style="75" customWidth="1"/>
    <col min="7688" max="7924" width="9.140625" style="75"/>
    <col min="7925" max="7925" width="30.140625" style="75" customWidth="1"/>
    <col min="7926" max="7926" width="9.140625" style="75"/>
    <col min="7927" max="7927" width="7.28515625" style="75" customWidth="1"/>
    <col min="7928" max="7928" width="20.85546875" style="75" bestFit="1" customWidth="1"/>
    <col min="7929" max="7929" width="10.5703125" style="75" customWidth="1"/>
    <col min="7930" max="7930" width="13.42578125" style="75" customWidth="1"/>
    <col min="7931" max="7931" width="18.5703125" style="75" customWidth="1"/>
    <col min="7932" max="7932" width="16" style="75" customWidth="1"/>
    <col min="7933" max="7933" width="12.140625" style="75" customWidth="1"/>
    <col min="7934" max="7934" width="16.7109375" style="75" customWidth="1"/>
    <col min="7935" max="7935" width="22" style="75" customWidth="1"/>
    <col min="7936" max="7936" width="19.42578125" style="75" customWidth="1"/>
    <col min="7937" max="7937" width="17.7109375" style="75" customWidth="1"/>
    <col min="7938" max="7938" width="15.140625" style="75" customWidth="1"/>
    <col min="7939" max="7939" width="19.85546875" style="75" customWidth="1"/>
    <col min="7940" max="7940" width="16.28515625" style="75" customWidth="1"/>
    <col min="7941" max="7942" width="13.85546875" style="75" customWidth="1"/>
    <col min="7943" max="7943" width="15.7109375" style="75" customWidth="1"/>
    <col min="7944" max="8180" width="9.140625" style="75"/>
    <col min="8181" max="8181" width="30.140625" style="75" customWidth="1"/>
    <col min="8182" max="8182" width="9.140625" style="75"/>
    <col min="8183" max="8183" width="7.28515625" style="75" customWidth="1"/>
    <col min="8184" max="8184" width="20.85546875" style="75" bestFit="1" customWidth="1"/>
    <col min="8185" max="8185" width="10.5703125" style="75" customWidth="1"/>
    <col min="8186" max="8186" width="13.42578125" style="75" customWidth="1"/>
    <col min="8187" max="8187" width="18.5703125" style="75" customWidth="1"/>
    <col min="8188" max="8188" width="16" style="75" customWidth="1"/>
    <col min="8189" max="8189" width="12.140625" style="75" customWidth="1"/>
    <col min="8190" max="8190" width="16.7109375" style="75" customWidth="1"/>
    <col min="8191" max="8191" width="22" style="75" customWidth="1"/>
    <col min="8192" max="8192" width="19.42578125" style="75" customWidth="1"/>
    <col min="8193" max="8193" width="17.7109375" style="75" customWidth="1"/>
    <col min="8194" max="8194" width="15.140625" style="75" customWidth="1"/>
    <col min="8195" max="8195" width="19.85546875" style="75" customWidth="1"/>
    <col min="8196" max="8196" width="16.28515625" style="75" customWidth="1"/>
    <col min="8197" max="8198" width="13.85546875" style="75" customWidth="1"/>
    <col min="8199" max="8199" width="15.7109375" style="75" customWidth="1"/>
    <col min="8200" max="8436" width="9.140625" style="75"/>
    <col min="8437" max="8437" width="30.140625" style="75" customWidth="1"/>
    <col min="8438" max="8438" width="9.140625" style="75"/>
    <col min="8439" max="8439" width="7.28515625" style="75" customWidth="1"/>
    <col min="8440" max="8440" width="20.85546875" style="75" bestFit="1" customWidth="1"/>
    <col min="8441" max="8441" width="10.5703125" style="75" customWidth="1"/>
    <col min="8442" max="8442" width="13.42578125" style="75" customWidth="1"/>
    <col min="8443" max="8443" width="18.5703125" style="75" customWidth="1"/>
    <col min="8444" max="8444" width="16" style="75" customWidth="1"/>
    <col min="8445" max="8445" width="12.140625" style="75" customWidth="1"/>
    <col min="8446" max="8446" width="16.7109375" style="75" customWidth="1"/>
    <col min="8447" max="8447" width="22" style="75" customWidth="1"/>
    <col min="8448" max="8448" width="19.42578125" style="75" customWidth="1"/>
    <col min="8449" max="8449" width="17.7109375" style="75" customWidth="1"/>
    <col min="8450" max="8450" width="15.140625" style="75" customWidth="1"/>
    <col min="8451" max="8451" width="19.85546875" style="75" customWidth="1"/>
    <col min="8452" max="8452" width="16.28515625" style="75" customWidth="1"/>
    <col min="8453" max="8454" width="13.85546875" style="75" customWidth="1"/>
    <col min="8455" max="8455" width="15.7109375" style="75" customWidth="1"/>
    <col min="8456" max="8692" width="9.140625" style="75"/>
    <col min="8693" max="8693" width="30.140625" style="75" customWidth="1"/>
    <col min="8694" max="8694" width="9.140625" style="75"/>
    <col min="8695" max="8695" width="7.28515625" style="75" customWidth="1"/>
    <col min="8696" max="8696" width="20.85546875" style="75" bestFit="1" customWidth="1"/>
    <col min="8697" max="8697" width="10.5703125" style="75" customWidth="1"/>
    <col min="8698" max="8698" width="13.42578125" style="75" customWidth="1"/>
    <col min="8699" max="8699" width="18.5703125" style="75" customWidth="1"/>
    <col min="8700" max="8700" width="16" style="75" customWidth="1"/>
    <col min="8701" max="8701" width="12.140625" style="75" customWidth="1"/>
    <col min="8702" max="8702" width="16.7109375" style="75" customWidth="1"/>
    <col min="8703" max="8703" width="22" style="75" customWidth="1"/>
    <col min="8704" max="8704" width="19.42578125" style="75" customWidth="1"/>
    <col min="8705" max="8705" width="17.7109375" style="75" customWidth="1"/>
    <col min="8706" max="8706" width="15.140625" style="75" customWidth="1"/>
    <col min="8707" max="8707" width="19.85546875" style="75" customWidth="1"/>
    <col min="8708" max="8708" width="16.28515625" style="75" customWidth="1"/>
    <col min="8709" max="8710" width="13.85546875" style="75" customWidth="1"/>
    <col min="8711" max="8711" width="15.7109375" style="75" customWidth="1"/>
    <col min="8712" max="8948" width="9.140625" style="75"/>
    <col min="8949" max="8949" width="30.140625" style="75" customWidth="1"/>
    <col min="8950" max="8950" width="9.140625" style="75"/>
    <col min="8951" max="8951" width="7.28515625" style="75" customWidth="1"/>
    <col min="8952" max="8952" width="20.85546875" style="75" bestFit="1" customWidth="1"/>
    <col min="8953" max="8953" width="10.5703125" style="75" customWidth="1"/>
    <col min="8954" max="8954" width="13.42578125" style="75" customWidth="1"/>
    <col min="8955" max="8955" width="18.5703125" style="75" customWidth="1"/>
    <col min="8956" max="8956" width="16" style="75" customWidth="1"/>
    <col min="8957" max="8957" width="12.140625" style="75" customWidth="1"/>
    <col min="8958" max="8958" width="16.7109375" style="75" customWidth="1"/>
    <col min="8959" max="8959" width="22" style="75" customWidth="1"/>
    <col min="8960" max="8960" width="19.42578125" style="75" customWidth="1"/>
    <col min="8961" max="8961" width="17.7109375" style="75" customWidth="1"/>
    <col min="8962" max="8962" width="15.140625" style="75" customWidth="1"/>
    <col min="8963" max="8963" width="19.85546875" style="75" customWidth="1"/>
    <col min="8964" max="8964" width="16.28515625" style="75" customWidth="1"/>
    <col min="8965" max="8966" width="13.85546875" style="75" customWidth="1"/>
    <col min="8967" max="8967" width="15.7109375" style="75" customWidth="1"/>
    <col min="8968" max="9204" width="9.140625" style="75"/>
    <col min="9205" max="9205" width="30.140625" style="75" customWidth="1"/>
    <col min="9206" max="9206" width="9.140625" style="75"/>
    <col min="9207" max="9207" width="7.28515625" style="75" customWidth="1"/>
    <col min="9208" max="9208" width="20.85546875" style="75" bestFit="1" customWidth="1"/>
    <col min="9209" max="9209" width="10.5703125" style="75" customWidth="1"/>
    <col min="9210" max="9210" width="13.42578125" style="75" customWidth="1"/>
    <col min="9211" max="9211" width="18.5703125" style="75" customWidth="1"/>
    <col min="9212" max="9212" width="16" style="75" customWidth="1"/>
    <col min="9213" max="9213" width="12.140625" style="75" customWidth="1"/>
    <col min="9214" max="9214" width="16.7109375" style="75" customWidth="1"/>
    <col min="9215" max="9215" width="22" style="75" customWidth="1"/>
    <col min="9216" max="9216" width="19.42578125" style="75" customWidth="1"/>
    <col min="9217" max="9217" width="17.7109375" style="75" customWidth="1"/>
    <col min="9218" max="9218" width="15.140625" style="75" customWidth="1"/>
    <col min="9219" max="9219" width="19.85546875" style="75" customWidth="1"/>
    <col min="9220" max="9220" width="16.28515625" style="75" customWidth="1"/>
    <col min="9221" max="9222" width="13.85546875" style="75" customWidth="1"/>
    <col min="9223" max="9223" width="15.7109375" style="75" customWidth="1"/>
    <col min="9224" max="9460" width="9.140625" style="75"/>
    <col min="9461" max="9461" width="30.140625" style="75" customWidth="1"/>
    <col min="9462" max="9462" width="9.140625" style="75"/>
    <col min="9463" max="9463" width="7.28515625" style="75" customWidth="1"/>
    <col min="9464" max="9464" width="20.85546875" style="75" bestFit="1" customWidth="1"/>
    <col min="9465" max="9465" width="10.5703125" style="75" customWidth="1"/>
    <col min="9466" max="9466" width="13.42578125" style="75" customWidth="1"/>
    <col min="9467" max="9467" width="18.5703125" style="75" customWidth="1"/>
    <col min="9468" max="9468" width="16" style="75" customWidth="1"/>
    <col min="9469" max="9469" width="12.140625" style="75" customWidth="1"/>
    <col min="9470" max="9470" width="16.7109375" style="75" customWidth="1"/>
    <col min="9471" max="9471" width="22" style="75" customWidth="1"/>
    <col min="9472" max="9472" width="19.42578125" style="75" customWidth="1"/>
    <col min="9473" max="9473" width="17.7109375" style="75" customWidth="1"/>
    <col min="9474" max="9474" width="15.140625" style="75" customWidth="1"/>
    <col min="9475" max="9475" width="19.85546875" style="75" customWidth="1"/>
    <col min="9476" max="9476" width="16.28515625" style="75" customWidth="1"/>
    <col min="9477" max="9478" width="13.85546875" style="75" customWidth="1"/>
    <col min="9479" max="9479" width="15.7109375" style="75" customWidth="1"/>
    <col min="9480" max="9716" width="9.140625" style="75"/>
    <col min="9717" max="9717" width="30.140625" style="75" customWidth="1"/>
    <col min="9718" max="9718" width="9.140625" style="75"/>
    <col min="9719" max="9719" width="7.28515625" style="75" customWidth="1"/>
    <col min="9720" max="9720" width="20.85546875" style="75" bestFit="1" customWidth="1"/>
    <col min="9721" max="9721" width="10.5703125" style="75" customWidth="1"/>
    <col min="9722" max="9722" width="13.42578125" style="75" customWidth="1"/>
    <col min="9723" max="9723" width="18.5703125" style="75" customWidth="1"/>
    <col min="9724" max="9724" width="16" style="75" customWidth="1"/>
    <col min="9725" max="9725" width="12.140625" style="75" customWidth="1"/>
    <col min="9726" max="9726" width="16.7109375" style="75" customWidth="1"/>
    <col min="9727" max="9727" width="22" style="75" customWidth="1"/>
    <col min="9728" max="9728" width="19.42578125" style="75" customWidth="1"/>
    <col min="9729" max="9729" width="17.7109375" style="75" customWidth="1"/>
    <col min="9730" max="9730" width="15.140625" style="75" customWidth="1"/>
    <col min="9731" max="9731" width="19.85546875" style="75" customWidth="1"/>
    <col min="9732" max="9732" width="16.28515625" style="75" customWidth="1"/>
    <col min="9733" max="9734" width="13.85546875" style="75" customWidth="1"/>
    <col min="9735" max="9735" width="15.7109375" style="75" customWidth="1"/>
    <col min="9736" max="9972" width="9.140625" style="75"/>
    <col min="9973" max="9973" width="30.140625" style="75" customWidth="1"/>
    <col min="9974" max="9974" width="9.140625" style="75"/>
    <col min="9975" max="9975" width="7.28515625" style="75" customWidth="1"/>
    <col min="9976" max="9976" width="20.85546875" style="75" bestFit="1" customWidth="1"/>
    <col min="9977" max="9977" width="10.5703125" style="75" customWidth="1"/>
    <col min="9978" max="9978" width="13.42578125" style="75" customWidth="1"/>
    <col min="9979" max="9979" width="18.5703125" style="75" customWidth="1"/>
    <col min="9980" max="9980" width="16" style="75" customWidth="1"/>
    <col min="9981" max="9981" width="12.140625" style="75" customWidth="1"/>
    <col min="9982" max="9982" width="16.7109375" style="75" customWidth="1"/>
    <col min="9983" max="9983" width="22" style="75" customWidth="1"/>
    <col min="9984" max="9984" width="19.42578125" style="75" customWidth="1"/>
    <col min="9985" max="9985" width="17.7109375" style="75" customWidth="1"/>
    <col min="9986" max="9986" width="15.140625" style="75" customWidth="1"/>
    <col min="9987" max="9987" width="19.85546875" style="75" customWidth="1"/>
    <col min="9988" max="9988" width="16.28515625" style="75" customWidth="1"/>
    <col min="9989" max="9990" width="13.85546875" style="75" customWidth="1"/>
    <col min="9991" max="9991" width="15.7109375" style="75" customWidth="1"/>
    <col min="9992" max="10228" width="9.140625" style="75"/>
    <col min="10229" max="10229" width="30.140625" style="75" customWidth="1"/>
    <col min="10230" max="10230" width="9.140625" style="75"/>
    <col min="10231" max="10231" width="7.28515625" style="75" customWidth="1"/>
    <col min="10232" max="10232" width="20.85546875" style="75" bestFit="1" customWidth="1"/>
    <col min="10233" max="10233" width="10.5703125" style="75" customWidth="1"/>
    <col min="10234" max="10234" width="13.42578125" style="75" customWidth="1"/>
    <col min="10235" max="10235" width="18.5703125" style="75" customWidth="1"/>
    <col min="10236" max="10236" width="16" style="75" customWidth="1"/>
    <col min="10237" max="10237" width="12.140625" style="75" customWidth="1"/>
    <col min="10238" max="10238" width="16.7109375" style="75" customWidth="1"/>
    <col min="10239" max="10239" width="22" style="75" customWidth="1"/>
    <col min="10240" max="10240" width="19.42578125" style="75" customWidth="1"/>
    <col min="10241" max="10241" width="17.7109375" style="75" customWidth="1"/>
    <col min="10242" max="10242" width="15.140625" style="75" customWidth="1"/>
    <col min="10243" max="10243" width="19.85546875" style="75" customWidth="1"/>
    <col min="10244" max="10244" width="16.28515625" style="75" customWidth="1"/>
    <col min="10245" max="10246" width="13.85546875" style="75" customWidth="1"/>
    <col min="10247" max="10247" width="15.7109375" style="75" customWidth="1"/>
    <col min="10248" max="10484" width="9.140625" style="75"/>
    <col min="10485" max="10485" width="30.140625" style="75" customWidth="1"/>
    <col min="10486" max="10486" width="9.140625" style="75"/>
    <col min="10487" max="10487" width="7.28515625" style="75" customWidth="1"/>
    <col min="10488" max="10488" width="20.85546875" style="75" bestFit="1" customWidth="1"/>
    <col min="10489" max="10489" width="10.5703125" style="75" customWidth="1"/>
    <col min="10490" max="10490" width="13.42578125" style="75" customWidth="1"/>
    <col min="10491" max="10491" width="18.5703125" style="75" customWidth="1"/>
    <col min="10492" max="10492" width="16" style="75" customWidth="1"/>
    <col min="10493" max="10493" width="12.140625" style="75" customWidth="1"/>
    <col min="10494" max="10494" width="16.7109375" style="75" customWidth="1"/>
    <col min="10495" max="10495" width="22" style="75" customWidth="1"/>
    <col min="10496" max="10496" width="19.42578125" style="75" customWidth="1"/>
    <col min="10497" max="10497" width="17.7109375" style="75" customWidth="1"/>
    <col min="10498" max="10498" width="15.140625" style="75" customWidth="1"/>
    <col min="10499" max="10499" width="19.85546875" style="75" customWidth="1"/>
    <col min="10500" max="10500" width="16.28515625" style="75" customWidth="1"/>
    <col min="10501" max="10502" width="13.85546875" style="75" customWidth="1"/>
    <col min="10503" max="10503" width="15.7109375" style="75" customWidth="1"/>
    <col min="10504" max="10740" width="9.140625" style="75"/>
    <col min="10741" max="10741" width="30.140625" style="75" customWidth="1"/>
    <col min="10742" max="10742" width="9.140625" style="75"/>
    <col min="10743" max="10743" width="7.28515625" style="75" customWidth="1"/>
    <col min="10744" max="10744" width="20.85546875" style="75" bestFit="1" customWidth="1"/>
    <col min="10745" max="10745" width="10.5703125" style="75" customWidth="1"/>
    <col min="10746" max="10746" width="13.42578125" style="75" customWidth="1"/>
    <col min="10747" max="10747" width="18.5703125" style="75" customWidth="1"/>
    <col min="10748" max="10748" width="16" style="75" customWidth="1"/>
    <col min="10749" max="10749" width="12.140625" style="75" customWidth="1"/>
    <col min="10750" max="10750" width="16.7109375" style="75" customWidth="1"/>
    <col min="10751" max="10751" width="22" style="75" customWidth="1"/>
    <col min="10752" max="10752" width="19.42578125" style="75" customWidth="1"/>
    <col min="10753" max="10753" width="17.7109375" style="75" customWidth="1"/>
    <col min="10754" max="10754" width="15.140625" style="75" customWidth="1"/>
    <col min="10755" max="10755" width="19.85546875" style="75" customWidth="1"/>
    <col min="10756" max="10756" width="16.28515625" style="75" customWidth="1"/>
    <col min="10757" max="10758" width="13.85546875" style="75" customWidth="1"/>
    <col min="10759" max="10759" width="15.7109375" style="75" customWidth="1"/>
    <col min="10760" max="10996" width="9.140625" style="75"/>
    <col min="10997" max="10997" width="30.140625" style="75" customWidth="1"/>
    <col min="10998" max="10998" width="9.140625" style="75"/>
    <col min="10999" max="10999" width="7.28515625" style="75" customWidth="1"/>
    <col min="11000" max="11000" width="20.85546875" style="75" bestFit="1" customWidth="1"/>
    <col min="11001" max="11001" width="10.5703125" style="75" customWidth="1"/>
    <col min="11002" max="11002" width="13.42578125" style="75" customWidth="1"/>
    <col min="11003" max="11003" width="18.5703125" style="75" customWidth="1"/>
    <col min="11004" max="11004" width="16" style="75" customWidth="1"/>
    <col min="11005" max="11005" width="12.140625" style="75" customWidth="1"/>
    <col min="11006" max="11006" width="16.7109375" style="75" customWidth="1"/>
    <col min="11007" max="11007" width="22" style="75" customWidth="1"/>
    <col min="11008" max="11008" width="19.42578125" style="75" customWidth="1"/>
    <col min="11009" max="11009" width="17.7109375" style="75" customWidth="1"/>
    <col min="11010" max="11010" width="15.140625" style="75" customWidth="1"/>
    <col min="11011" max="11011" width="19.85546875" style="75" customWidth="1"/>
    <col min="11012" max="11012" width="16.28515625" style="75" customWidth="1"/>
    <col min="11013" max="11014" width="13.85546875" style="75" customWidth="1"/>
    <col min="11015" max="11015" width="15.7109375" style="75" customWidth="1"/>
    <col min="11016" max="11252" width="9.140625" style="75"/>
    <col min="11253" max="11253" width="30.140625" style="75" customWidth="1"/>
    <col min="11254" max="11254" width="9.140625" style="75"/>
    <col min="11255" max="11255" width="7.28515625" style="75" customWidth="1"/>
    <col min="11256" max="11256" width="20.85546875" style="75" bestFit="1" customWidth="1"/>
    <col min="11257" max="11257" width="10.5703125" style="75" customWidth="1"/>
    <col min="11258" max="11258" width="13.42578125" style="75" customWidth="1"/>
    <col min="11259" max="11259" width="18.5703125" style="75" customWidth="1"/>
    <col min="11260" max="11260" width="16" style="75" customWidth="1"/>
    <col min="11261" max="11261" width="12.140625" style="75" customWidth="1"/>
    <col min="11262" max="11262" width="16.7109375" style="75" customWidth="1"/>
    <col min="11263" max="11263" width="22" style="75" customWidth="1"/>
    <col min="11264" max="11264" width="19.42578125" style="75" customWidth="1"/>
    <col min="11265" max="11265" width="17.7109375" style="75" customWidth="1"/>
    <col min="11266" max="11266" width="15.140625" style="75" customWidth="1"/>
    <col min="11267" max="11267" width="19.85546875" style="75" customWidth="1"/>
    <col min="11268" max="11268" width="16.28515625" style="75" customWidth="1"/>
    <col min="11269" max="11270" width="13.85546875" style="75" customWidth="1"/>
    <col min="11271" max="11271" width="15.7109375" style="75" customWidth="1"/>
    <col min="11272" max="11508" width="9.140625" style="75"/>
    <col min="11509" max="11509" width="30.140625" style="75" customWidth="1"/>
    <col min="11510" max="11510" width="9.140625" style="75"/>
    <col min="11511" max="11511" width="7.28515625" style="75" customWidth="1"/>
    <col min="11512" max="11512" width="20.85546875" style="75" bestFit="1" customWidth="1"/>
    <col min="11513" max="11513" width="10.5703125" style="75" customWidth="1"/>
    <col min="11514" max="11514" width="13.42578125" style="75" customWidth="1"/>
    <col min="11515" max="11515" width="18.5703125" style="75" customWidth="1"/>
    <col min="11516" max="11516" width="16" style="75" customWidth="1"/>
    <col min="11517" max="11517" width="12.140625" style="75" customWidth="1"/>
    <col min="11518" max="11518" width="16.7109375" style="75" customWidth="1"/>
    <col min="11519" max="11519" width="22" style="75" customWidth="1"/>
    <col min="11520" max="11520" width="19.42578125" style="75" customWidth="1"/>
    <col min="11521" max="11521" width="17.7109375" style="75" customWidth="1"/>
    <col min="11522" max="11522" width="15.140625" style="75" customWidth="1"/>
    <col min="11523" max="11523" width="19.85546875" style="75" customWidth="1"/>
    <col min="11524" max="11524" width="16.28515625" style="75" customWidth="1"/>
    <col min="11525" max="11526" width="13.85546875" style="75" customWidth="1"/>
    <col min="11527" max="11527" width="15.7109375" style="75" customWidth="1"/>
    <col min="11528" max="11764" width="9.140625" style="75"/>
    <col min="11765" max="11765" width="30.140625" style="75" customWidth="1"/>
    <col min="11766" max="11766" width="9.140625" style="75"/>
    <col min="11767" max="11767" width="7.28515625" style="75" customWidth="1"/>
    <col min="11768" max="11768" width="20.85546875" style="75" bestFit="1" customWidth="1"/>
    <col min="11769" max="11769" width="10.5703125" style="75" customWidth="1"/>
    <col min="11770" max="11770" width="13.42578125" style="75" customWidth="1"/>
    <col min="11771" max="11771" width="18.5703125" style="75" customWidth="1"/>
    <col min="11772" max="11772" width="16" style="75" customWidth="1"/>
    <col min="11773" max="11773" width="12.140625" style="75" customWidth="1"/>
    <col min="11774" max="11774" width="16.7109375" style="75" customWidth="1"/>
    <col min="11775" max="11775" width="22" style="75" customWidth="1"/>
    <col min="11776" max="11776" width="19.42578125" style="75" customWidth="1"/>
    <col min="11777" max="11777" width="17.7109375" style="75" customWidth="1"/>
    <col min="11778" max="11778" width="15.140625" style="75" customWidth="1"/>
    <col min="11779" max="11779" width="19.85546875" style="75" customWidth="1"/>
    <col min="11780" max="11780" width="16.28515625" style="75" customWidth="1"/>
    <col min="11781" max="11782" width="13.85546875" style="75" customWidth="1"/>
    <col min="11783" max="11783" width="15.7109375" style="75" customWidth="1"/>
    <col min="11784" max="12020" width="9.140625" style="75"/>
    <col min="12021" max="12021" width="30.140625" style="75" customWidth="1"/>
    <col min="12022" max="12022" width="9.140625" style="75"/>
    <col min="12023" max="12023" width="7.28515625" style="75" customWidth="1"/>
    <col min="12024" max="12024" width="20.85546875" style="75" bestFit="1" customWidth="1"/>
    <col min="12025" max="12025" width="10.5703125" style="75" customWidth="1"/>
    <col min="12026" max="12026" width="13.42578125" style="75" customWidth="1"/>
    <col min="12027" max="12027" width="18.5703125" style="75" customWidth="1"/>
    <col min="12028" max="12028" width="16" style="75" customWidth="1"/>
    <col min="12029" max="12029" width="12.140625" style="75" customWidth="1"/>
    <col min="12030" max="12030" width="16.7109375" style="75" customWidth="1"/>
    <col min="12031" max="12031" width="22" style="75" customWidth="1"/>
    <col min="12032" max="12032" width="19.42578125" style="75" customWidth="1"/>
    <col min="12033" max="12033" width="17.7109375" style="75" customWidth="1"/>
    <col min="12034" max="12034" width="15.140625" style="75" customWidth="1"/>
    <col min="12035" max="12035" width="19.85546875" style="75" customWidth="1"/>
    <col min="12036" max="12036" width="16.28515625" style="75" customWidth="1"/>
    <col min="12037" max="12038" width="13.85546875" style="75" customWidth="1"/>
    <col min="12039" max="12039" width="15.7109375" style="75" customWidth="1"/>
    <col min="12040" max="12276" width="9.140625" style="75"/>
    <col min="12277" max="12277" width="30.140625" style="75" customWidth="1"/>
    <col min="12278" max="12278" width="9.140625" style="75"/>
    <col min="12279" max="12279" width="7.28515625" style="75" customWidth="1"/>
    <col min="12280" max="12280" width="20.85546875" style="75" bestFit="1" customWidth="1"/>
    <col min="12281" max="12281" width="10.5703125" style="75" customWidth="1"/>
    <col min="12282" max="12282" width="13.42578125" style="75" customWidth="1"/>
    <col min="12283" max="12283" width="18.5703125" style="75" customWidth="1"/>
    <col min="12284" max="12284" width="16" style="75" customWidth="1"/>
    <col min="12285" max="12285" width="12.140625" style="75" customWidth="1"/>
    <col min="12286" max="12286" width="16.7109375" style="75" customWidth="1"/>
    <col min="12287" max="12287" width="22" style="75" customWidth="1"/>
    <col min="12288" max="12288" width="19.42578125" style="75" customWidth="1"/>
    <col min="12289" max="12289" width="17.7109375" style="75" customWidth="1"/>
    <col min="12290" max="12290" width="15.140625" style="75" customWidth="1"/>
    <col min="12291" max="12291" width="19.85546875" style="75" customWidth="1"/>
    <col min="12292" max="12292" width="16.28515625" style="75" customWidth="1"/>
    <col min="12293" max="12294" width="13.85546875" style="75" customWidth="1"/>
    <col min="12295" max="12295" width="15.7109375" style="75" customWidth="1"/>
    <col min="12296" max="12532" width="9.140625" style="75"/>
    <col min="12533" max="12533" width="30.140625" style="75" customWidth="1"/>
    <col min="12534" max="12534" width="9.140625" style="75"/>
    <col min="12535" max="12535" width="7.28515625" style="75" customWidth="1"/>
    <col min="12536" max="12536" width="20.85546875" style="75" bestFit="1" customWidth="1"/>
    <col min="12537" max="12537" width="10.5703125" style="75" customWidth="1"/>
    <col min="12538" max="12538" width="13.42578125" style="75" customWidth="1"/>
    <col min="12539" max="12539" width="18.5703125" style="75" customWidth="1"/>
    <col min="12540" max="12540" width="16" style="75" customWidth="1"/>
    <col min="12541" max="12541" width="12.140625" style="75" customWidth="1"/>
    <col min="12542" max="12542" width="16.7109375" style="75" customWidth="1"/>
    <col min="12543" max="12543" width="22" style="75" customWidth="1"/>
    <col min="12544" max="12544" width="19.42578125" style="75" customWidth="1"/>
    <col min="12545" max="12545" width="17.7109375" style="75" customWidth="1"/>
    <col min="12546" max="12546" width="15.140625" style="75" customWidth="1"/>
    <col min="12547" max="12547" width="19.85546875" style="75" customWidth="1"/>
    <col min="12548" max="12548" width="16.28515625" style="75" customWidth="1"/>
    <col min="12549" max="12550" width="13.85546875" style="75" customWidth="1"/>
    <col min="12551" max="12551" width="15.7109375" style="75" customWidth="1"/>
    <col min="12552" max="12788" width="9.140625" style="75"/>
    <col min="12789" max="12789" width="30.140625" style="75" customWidth="1"/>
    <col min="12790" max="12790" width="9.140625" style="75"/>
    <col min="12791" max="12791" width="7.28515625" style="75" customWidth="1"/>
    <col min="12792" max="12792" width="20.85546875" style="75" bestFit="1" customWidth="1"/>
    <col min="12793" max="12793" width="10.5703125" style="75" customWidth="1"/>
    <col min="12794" max="12794" width="13.42578125" style="75" customWidth="1"/>
    <col min="12795" max="12795" width="18.5703125" style="75" customWidth="1"/>
    <col min="12796" max="12796" width="16" style="75" customWidth="1"/>
    <col min="12797" max="12797" width="12.140625" style="75" customWidth="1"/>
    <col min="12798" max="12798" width="16.7109375" style="75" customWidth="1"/>
    <col min="12799" max="12799" width="22" style="75" customWidth="1"/>
    <col min="12800" max="12800" width="19.42578125" style="75" customWidth="1"/>
    <col min="12801" max="12801" width="17.7109375" style="75" customWidth="1"/>
    <col min="12802" max="12802" width="15.140625" style="75" customWidth="1"/>
    <col min="12803" max="12803" width="19.85546875" style="75" customWidth="1"/>
    <col min="12804" max="12804" width="16.28515625" style="75" customWidth="1"/>
    <col min="12805" max="12806" width="13.85546875" style="75" customWidth="1"/>
    <col min="12807" max="12807" width="15.7109375" style="75" customWidth="1"/>
    <col min="12808" max="13044" width="9.140625" style="75"/>
    <col min="13045" max="13045" width="30.140625" style="75" customWidth="1"/>
    <col min="13046" max="13046" width="9.140625" style="75"/>
    <col min="13047" max="13047" width="7.28515625" style="75" customWidth="1"/>
    <col min="13048" max="13048" width="20.85546875" style="75" bestFit="1" customWidth="1"/>
    <col min="13049" max="13049" width="10.5703125" style="75" customWidth="1"/>
    <col min="13050" max="13050" width="13.42578125" style="75" customWidth="1"/>
    <col min="13051" max="13051" width="18.5703125" style="75" customWidth="1"/>
    <col min="13052" max="13052" width="16" style="75" customWidth="1"/>
    <col min="13053" max="13053" width="12.140625" style="75" customWidth="1"/>
    <col min="13054" max="13054" width="16.7109375" style="75" customWidth="1"/>
    <col min="13055" max="13055" width="22" style="75" customWidth="1"/>
    <col min="13056" max="13056" width="19.42578125" style="75" customWidth="1"/>
    <col min="13057" max="13057" width="17.7109375" style="75" customWidth="1"/>
    <col min="13058" max="13058" width="15.140625" style="75" customWidth="1"/>
    <col min="13059" max="13059" width="19.85546875" style="75" customWidth="1"/>
    <col min="13060" max="13060" width="16.28515625" style="75" customWidth="1"/>
    <col min="13061" max="13062" width="13.85546875" style="75" customWidth="1"/>
    <col min="13063" max="13063" width="15.7109375" style="75" customWidth="1"/>
    <col min="13064" max="13300" width="9.140625" style="75"/>
    <col min="13301" max="13301" width="30.140625" style="75" customWidth="1"/>
    <col min="13302" max="13302" width="9.140625" style="75"/>
    <col min="13303" max="13303" width="7.28515625" style="75" customWidth="1"/>
    <col min="13304" max="13304" width="20.85546875" style="75" bestFit="1" customWidth="1"/>
    <col min="13305" max="13305" width="10.5703125" style="75" customWidth="1"/>
    <col min="13306" max="13306" width="13.42578125" style="75" customWidth="1"/>
    <col min="13307" max="13307" width="18.5703125" style="75" customWidth="1"/>
    <col min="13308" max="13308" width="16" style="75" customWidth="1"/>
    <col min="13309" max="13309" width="12.140625" style="75" customWidth="1"/>
    <col min="13310" max="13310" width="16.7109375" style="75" customWidth="1"/>
    <col min="13311" max="13311" width="22" style="75" customWidth="1"/>
    <col min="13312" max="13312" width="19.42578125" style="75" customWidth="1"/>
    <col min="13313" max="13313" width="17.7109375" style="75" customWidth="1"/>
    <col min="13314" max="13314" width="15.140625" style="75" customWidth="1"/>
    <col min="13315" max="13315" width="19.85546875" style="75" customWidth="1"/>
    <col min="13316" max="13316" width="16.28515625" style="75" customWidth="1"/>
    <col min="13317" max="13318" width="13.85546875" style="75" customWidth="1"/>
    <col min="13319" max="13319" width="15.7109375" style="75" customWidth="1"/>
    <col min="13320" max="13556" width="9.140625" style="75"/>
    <col min="13557" max="13557" width="30.140625" style="75" customWidth="1"/>
    <col min="13558" max="13558" width="9.140625" style="75"/>
    <col min="13559" max="13559" width="7.28515625" style="75" customWidth="1"/>
    <col min="13560" max="13560" width="20.85546875" style="75" bestFit="1" customWidth="1"/>
    <col min="13561" max="13561" width="10.5703125" style="75" customWidth="1"/>
    <col min="13562" max="13562" width="13.42578125" style="75" customWidth="1"/>
    <col min="13563" max="13563" width="18.5703125" style="75" customWidth="1"/>
    <col min="13564" max="13564" width="16" style="75" customWidth="1"/>
    <col min="13565" max="13565" width="12.140625" style="75" customWidth="1"/>
    <col min="13566" max="13566" width="16.7109375" style="75" customWidth="1"/>
    <col min="13567" max="13567" width="22" style="75" customWidth="1"/>
    <col min="13568" max="13568" width="19.42578125" style="75" customWidth="1"/>
    <col min="13569" max="13569" width="17.7109375" style="75" customWidth="1"/>
    <col min="13570" max="13570" width="15.140625" style="75" customWidth="1"/>
    <col min="13571" max="13571" width="19.85546875" style="75" customWidth="1"/>
    <col min="13572" max="13572" width="16.28515625" style="75" customWidth="1"/>
    <col min="13573" max="13574" width="13.85546875" style="75" customWidth="1"/>
    <col min="13575" max="13575" width="15.7109375" style="75" customWidth="1"/>
    <col min="13576" max="13812" width="9.140625" style="75"/>
    <col min="13813" max="13813" width="30.140625" style="75" customWidth="1"/>
    <col min="13814" max="13814" width="9.140625" style="75"/>
    <col min="13815" max="13815" width="7.28515625" style="75" customWidth="1"/>
    <col min="13816" max="13816" width="20.85546875" style="75" bestFit="1" customWidth="1"/>
    <col min="13817" max="13817" width="10.5703125" style="75" customWidth="1"/>
    <col min="13818" max="13818" width="13.42578125" style="75" customWidth="1"/>
    <col min="13819" max="13819" width="18.5703125" style="75" customWidth="1"/>
    <col min="13820" max="13820" width="16" style="75" customWidth="1"/>
    <col min="13821" max="13821" width="12.140625" style="75" customWidth="1"/>
    <col min="13822" max="13822" width="16.7109375" style="75" customWidth="1"/>
    <col min="13823" max="13823" width="22" style="75" customWidth="1"/>
    <col min="13824" max="13824" width="19.42578125" style="75" customWidth="1"/>
    <col min="13825" max="13825" width="17.7109375" style="75" customWidth="1"/>
    <col min="13826" max="13826" width="15.140625" style="75" customWidth="1"/>
    <col min="13827" max="13827" width="19.85546875" style="75" customWidth="1"/>
    <col min="13828" max="13828" width="16.28515625" style="75" customWidth="1"/>
    <col min="13829" max="13830" width="13.85546875" style="75" customWidth="1"/>
    <col min="13831" max="13831" width="15.7109375" style="75" customWidth="1"/>
    <col min="13832" max="14068" width="9.140625" style="75"/>
    <col min="14069" max="14069" width="30.140625" style="75" customWidth="1"/>
    <col min="14070" max="14070" width="9.140625" style="75"/>
    <col min="14071" max="14071" width="7.28515625" style="75" customWidth="1"/>
    <col min="14072" max="14072" width="20.85546875" style="75" bestFit="1" customWidth="1"/>
    <col min="14073" max="14073" width="10.5703125" style="75" customWidth="1"/>
    <col min="14074" max="14074" width="13.42578125" style="75" customWidth="1"/>
    <col min="14075" max="14075" width="18.5703125" style="75" customWidth="1"/>
    <col min="14076" max="14076" width="16" style="75" customWidth="1"/>
    <col min="14077" max="14077" width="12.140625" style="75" customWidth="1"/>
    <col min="14078" max="14078" width="16.7109375" style="75" customWidth="1"/>
    <col min="14079" max="14079" width="22" style="75" customWidth="1"/>
    <col min="14080" max="14080" width="19.42578125" style="75" customWidth="1"/>
    <col min="14081" max="14081" width="17.7109375" style="75" customWidth="1"/>
    <col min="14082" max="14082" width="15.140625" style="75" customWidth="1"/>
    <col min="14083" max="14083" width="19.85546875" style="75" customWidth="1"/>
    <col min="14084" max="14084" width="16.28515625" style="75" customWidth="1"/>
    <col min="14085" max="14086" width="13.85546875" style="75" customWidth="1"/>
    <col min="14087" max="14087" width="15.7109375" style="75" customWidth="1"/>
    <col min="14088" max="14324" width="9.140625" style="75"/>
    <col min="14325" max="14325" width="30.140625" style="75" customWidth="1"/>
    <col min="14326" max="14326" width="9.140625" style="75"/>
    <col min="14327" max="14327" width="7.28515625" style="75" customWidth="1"/>
    <col min="14328" max="14328" width="20.85546875" style="75" bestFit="1" customWidth="1"/>
    <col min="14329" max="14329" width="10.5703125" style="75" customWidth="1"/>
    <col min="14330" max="14330" width="13.42578125" style="75" customWidth="1"/>
    <col min="14331" max="14331" width="18.5703125" style="75" customWidth="1"/>
    <col min="14332" max="14332" width="16" style="75" customWidth="1"/>
    <col min="14333" max="14333" width="12.140625" style="75" customWidth="1"/>
    <col min="14334" max="14334" width="16.7109375" style="75" customWidth="1"/>
    <col min="14335" max="14335" width="22" style="75" customWidth="1"/>
    <col min="14336" max="14336" width="19.42578125" style="75" customWidth="1"/>
    <col min="14337" max="14337" width="17.7109375" style="75" customWidth="1"/>
    <col min="14338" max="14338" width="15.140625" style="75" customWidth="1"/>
    <col min="14339" max="14339" width="19.85546875" style="75" customWidth="1"/>
    <col min="14340" max="14340" width="16.28515625" style="75" customWidth="1"/>
    <col min="14341" max="14342" width="13.85546875" style="75" customWidth="1"/>
    <col min="14343" max="14343" width="15.7109375" style="75" customWidth="1"/>
    <col min="14344" max="14580" width="9.140625" style="75"/>
    <col min="14581" max="14581" width="30.140625" style="75" customWidth="1"/>
    <col min="14582" max="14582" width="9.140625" style="75"/>
    <col min="14583" max="14583" width="7.28515625" style="75" customWidth="1"/>
    <col min="14584" max="14584" width="20.85546875" style="75" bestFit="1" customWidth="1"/>
    <col min="14585" max="14585" width="10.5703125" style="75" customWidth="1"/>
    <col min="14586" max="14586" width="13.42578125" style="75" customWidth="1"/>
    <col min="14587" max="14587" width="18.5703125" style="75" customWidth="1"/>
    <col min="14588" max="14588" width="16" style="75" customWidth="1"/>
    <col min="14589" max="14589" width="12.140625" style="75" customWidth="1"/>
    <col min="14590" max="14590" width="16.7109375" style="75" customWidth="1"/>
    <col min="14591" max="14591" width="22" style="75" customWidth="1"/>
    <col min="14592" max="14592" width="19.42578125" style="75" customWidth="1"/>
    <col min="14593" max="14593" width="17.7109375" style="75" customWidth="1"/>
    <col min="14594" max="14594" width="15.140625" style="75" customWidth="1"/>
    <col min="14595" max="14595" width="19.85546875" style="75" customWidth="1"/>
    <col min="14596" max="14596" width="16.28515625" style="75" customWidth="1"/>
    <col min="14597" max="14598" width="13.85546875" style="75" customWidth="1"/>
    <col min="14599" max="14599" width="15.7109375" style="75" customWidth="1"/>
    <col min="14600" max="14836" width="9.140625" style="75"/>
    <col min="14837" max="14837" width="30.140625" style="75" customWidth="1"/>
    <col min="14838" max="14838" width="9.140625" style="75"/>
    <col min="14839" max="14839" width="7.28515625" style="75" customWidth="1"/>
    <col min="14840" max="14840" width="20.85546875" style="75" bestFit="1" customWidth="1"/>
    <col min="14841" max="14841" width="10.5703125" style="75" customWidth="1"/>
    <col min="14842" max="14842" width="13.42578125" style="75" customWidth="1"/>
    <col min="14843" max="14843" width="18.5703125" style="75" customWidth="1"/>
    <col min="14844" max="14844" width="16" style="75" customWidth="1"/>
    <col min="14845" max="14845" width="12.140625" style="75" customWidth="1"/>
    <col min="14846" max="14846" width="16.7109375" style="75" customWidth="1"/>
    <col min="14847" max="14847" width="22" style="75" customWidth="1"/>
    <col min="14848" max="14848" width="19.42578125" style="75" customWidth="1"/>
    <col min="14849" max="14849" width="17.7109375" style="75" customWidth="1"/>
    <col min="14850" max="14850" width="15.140625" style="75" customWidth="1"/>
    <col min="14851" max="14851" width="19.85546875" style="75" customWidth="1"/>
    <col min="14852" max="14852" width="16.28515625" style="75" customWidth="1"/>
    <col min="14853" max="14854" width="13.85546875" style="75" customWidth="1"/>
    <col min="14855" max="14855" width="15.7109375" style="75" customWidth="1"/>
    <col min="14856" max="15092" width="9.140625" style="75"/>
    <col min="15093" max="15093" width="30.140625" style="75" customWidth="1"/>
    <col min="15094" max="15094" width="9.140625" style="75"/>
    <col min="15095" max="15095" width="7.28515625" style="75" customWidth="1"/>
    <col min="15096" max="15096" width="20.85546875" style="75" bestFit="1" customWidth="1"/>
    <col min="15097" max="15097" width="10.5703125" style="75" customWidth="1"/>
    <col min="15098" max="15098" width="13.42578125" style="75" customWidth="1"/>
    <col min="15099" max="15099" width="18.5703125" style="75" customWidth="1"/>
    <col min="15100" max="15100" width="16" style="75" customWidth="1"/>
    <col min="15101" max="15101" width="12.140625" style="75" customWidth="1"/>
    <col min="15102" max="15102" width="16.7109375" style="75" customWidth="1"/>
    <col min="15103" max="15103" width="22" style="75" customWidth="1"/>
    <col min="15104" max="15104" width="19.42578125" style="75" customWidth="1"/>
    <col min="15105" max="15105" width="17.7109375" style="75" customWidth="1"/>
    <col min="15106" max="15106" width="15.140625" style="75" customWidth="1"/>
    <col min="15107" max="15107" width="19.85546875" style="75" customWidth="1"/>
    <col min="15108" max="15108" width="16.28515625" style="75" customWidth="1"/>
    <col min="15109" max="15110" width="13.85546875" style="75" customWidth="1"/>
    <col min="15111" max="15111" width="15.7109375" style="75" customWidth="1"/>
    <col min="15112" max="15348" width="9.140625" style="75"/>
    <col min="15349" max="15349" width="30.140625" style="75" customWidth="1"/>
    <col min="15350" max="15350" width="9.140625" style="75"/>
    <col min="15351" max="15351" width="7.28515625" style="75" customWidth="1"/>
    <col min="15352" max="15352" width="20.85546875" style="75" bestFit="1" customWidth="1"/>
    <col min="15353" max="15353" width="10.5703125" style="75" customWidth="1"/>
    <col min="15354" max="15354" width="13.42578125" style="75" customWidth="1"/>
    <col min="15355" max="15355" width="18.5703125" style="75" customWidth="1"/>
    <col min="15356" max="15356" width="16" style="75" customWidth="1"/>
    <col min="15357" max="15357" width="12.140625" style="75" customWidth="1"/>
    <col min="15358" max="15358" width="16.7109375" style="75" customWidth="1"/>
    <col min="15359" max="15359" width="22" style="75" customWidth="1"/>
    <col min="15360" max="15360" width="19.42578125" style="75" customWidth="1"/>
    <col min="15361" max="15361" width="17.7109375" style="75" customWidth="1"/>
    <col min="15362" max="15362" width="15.140625" style="75" customWidth="1"/>
    <col min="15363" max="15363" width="19.85546875" style="75" customWidth="1"/>
    <col min="15364" max="15364" width="16.28515625" style="75" customWidth="1"/>
    <col min="15365" max="15366" width="13.85546875" style="75" customWidth="1"/>
    <col min="15367" max="15367" width="15.7109375" style="75" customWidth="1"/>
    <col min="15368" max="15604" width="9.140625" style="75"/>
    <col min="15605" max="15605" width="30.140625" style="75" customWidth="1"/>
    <col min="15606" max="15606" width="9.140625" style="75"/>
    <col min="15607" max="15607" width="7.28515625" style="75" customWidth="1"/>
    <col min="15608" max="15608" width="20.85546875" style="75" bestFit="1" customWidth="1"/>
    <col min="15609" max="15609" width="10.5703125" style="75" customWidth="1"/>
    <col min="15610" max="15610" width="13.42578125" style="75" customWidth="1"/>
    <col min="15611" max="15611" width="18.5703125" style="75" customWidth="1"/>
    <col min="15612" max="15612" width="16" style="75" customWidth="1"/>
    <col min="15613" max="15613" width="12.140625" style="75" customWidth="1"/>
    <col min="15614" max="15614" width="16.7109375" style="75" customWidth="1"/>
    <col min="15615" max="15615" width="22" style="75" customWidth="1"/>
    <col min="15616" max="15616" width="19.42578125" style="75" customWidth="1"/>
    <col min="15617" max="15617" width="17.7109375" style="75" customWidth="1"/>
    <col min="15618" max="15618" width="15.140625" style="75" customWidth="1"/>
    <col min="15619" max="15619" width="19.85546875" style="75" customWidth="1"/>
    <col min="15620" max="15620" width="16.28515625" style="75" customWidth="1"/>
    <col min="15621" max="15622" width="13.85546875" style="75" customWidth="1"/>
    <col min="15623" max="15623" width="15.7109375" style="75" customWidth="1"/>
    <col min="15624" max="15860" width="9.140625" style="75"/>
    <col min="15861" max="15861" width="30.140625" style="75" customWidth="1"/>
    <col min="15862" max="15862" width="9.140625" style="75"/>
    <col min="15863" max="15863" width="7.28515625" style="75" customWidth="1"/>
    <col min="15864" max="15864" width="20.85546875" style="75" bestFit="1" customWidth="1"/>
    <col min="15865" max="15865" width="10.5703125" style="75" customWidth="1"/>
    <col min="15866" max="15866" width="13.42578125" style="75" customWidth="1"/>
    <col min="15867" max="15867" width="18.5703125" style="75" customWidth="1"/>
    <col min="15868" max="15868" width="16" style="75" customWidth="1"/>
    <col min="15869" max="15869" width="12.140625" style="75" customWidth="1"/>
    <col min="15870" max="15870" width="16.7109375" style="75" customWidth="1"/>
    <col min="15871" max="15871" width="22" style="75" customWidth="1"/>
    <col min="15872" max="15872" width="19.42578125" style="75" customWidth="1"/>
    <col min="15873" max="15873" width="17.7109375" style="75" customWidth="1"/>
    <col min="15874" max="15874" width="15.140625" style="75" customWidth="1"/>
    <col min="15875" max="15875" width="19.85546875" style="75" customWidth="1"/>
    <col min="15876" max="15876" width="16.28515625" style="75" customWidth="1"/>
    <col min="15877" max="15878" width="13.85546875" style="75" customWidth="1"/>
    <col min="15879" max="15879" width="15.7109375" style="75" customWidth="1"/>
    <col min="15880" max="16116" width="9.140625" style="75"/>
    <col min="16117" max="16117" width="30.140625" style="75" customWidth="1"/>
    <col min="16118" max="16118" width="9.140625" style="75"/>
    <col min="16119" max="16119" width="7.28515625" style="75" customWidth="1"/>
    <col min="16120" max="16120" width="20.85546875" style="75" bestFit="1" customWidth="1"/>
    <col min="16121" max="16121" width="10.5703125" style="75" customWidth="1"/>
    <col min="16122" max="16122" width="13.42578125" style="75" customWidth="1"/>
    <col min="16123" max="16123" width="18.5703125" style="75" customWidth="1"/>
    <col min="16124" max="16124" width="16" style="75" customWidth="1"/>
    <col min="16125" max="16125" width="12.140625" style="75" customWidth="1"/>
    <col min="16126" max="16126" width="16.7109375" style="75" customWidth="1"/>
    <col min="16127" max="16127" width="22" style="75" customWidth="1"/>
    <col min="16128" max="16128" width="19.42578125" style="75" customWidth="1"/>
    <col min="16129" max="16129" width="17.7109375" style="75" customWidth="1"/>
    <col min="16130" max="16130" width="15.140625" style="75" customWidth="1"/>
    <col min="16131" max="16131" width="19.85546875" style="75" customWidth="1"/>
    <col min="16132" max="16132" width="16.28515625" style="75" customWidth="1"/>
    <col min="16133" max="16134" width="13.85546875" style="75" customWidth="1"/>
    <col min="16135" max="16135" width="15.7109375" style="75" customWidth="1"/>
    <col min="16136" max="16384" width="9.140625" style="75"/>
  </cols>
  <sheetData>
    <row r="9" spans="1:20" ht="26.25" x14ac:dyDescent="0.4">
      <c r="A9" s="74" t="s">
        <v>68</v>
      </c>
    </row>
    <row r="10" spans="1:20" ht="13.5" thickBot="1" x14ac:dyDescent="0.25"/>
    <row r="11" spans="1:20" ht="12.75" customHeight="1" x14ac:dyDescent="0.2">
      <c r="A11" s="78"/>
      <c r="B11" s="79"/>
      <c r="C11" s="79"/>
      <c r="D11" s="79" t="s">
        <v>237</v>
      </c>
      <c r="E11" s="80" t="s">
        <v>238</v>
      </c>
      <c r="F11" s="80" t="s">
        <v>238</v>
      </c>
      <c r="G11" s="80" t="s">
        <v>238</v>
      </c>
      <c r="H11" s="80" t="s">
        <v>238</v>
      </c>
      <c r="I11" s="80" t="s">
        <v>239</v>
      </c>
      <c r="J11" s="80" t="s">
        <v>238</v>
      </c>
      <c r="K11" s="80" t="s">
        <v>238</v>
      </c>
      <c r="L11" s="80" t="s">
        <v>238</v>
      </c>
      <c r="M11" s="80" t="s">
        <v>240</v>
      </c>
      <c r="N11" s="80" t="s">
        <v>241</v>
      </c>
      <c r="O11" s="81" t="s">
        <v>242</v>
      </c>
      <c r="P11" s="82" t="s">
        <v>243</v>
      </c>
      <c r="Q11" s="80" t="s">
        <v>244</v>
      </c>
      <c r="R11" s="80" t="s">
        <v>245</v>
      </c>
      <c r="S11" s="83" t="s">
        <v>246</v>
      </c>
    </row>
    <row r="12" spans="1:20" ht="12.75" customHeight="1" thickBot="1" x14ac:dyDescent="0.25">
      <c r="A12" s="84" t="s">
        <v>247</v>
      </c>
      <c r="B12" s="85" t="s">
        <v>248</v>
      </c>
      <c r="C12" s="85" t="s">
        <v>249</v>
      </c>
      <c r="D12" s="86" t="s">
        <v>250</v>
      </c>
      <c r="E12" s="85" t="s">
        <v>251</v>
      </c>
      <c r="F12" s="85" t="s">
        <v>252</v>
      </c>
      <c r="G12" s="85" t="s">
        <v>253</v>
      </c>
      <c r="H12" s="85" t="s">
        <v>254</v>
      </c>
      <c r="I12" s="85" t="s">
        <v>255</v>
      </c>
      <c r="J12" s="85" t="s">
        <v>256</v>
      </c>
      <c r="K12" s="85" t="s">
        <v>257</v>
      </c>
      <c r="L12" s="85" t="s">
        <v>258</v>
      </c>
      <c r="M12" s="85" t="s">
        <v>298</v>
      </c>
      <c r="N12" s="85" t="s">
        <v>299</v>
      </c>
      <c r="O12" s="85" t="s">
        <v>300</v>
      </c>
      <c r="P12" s="85" t="s">
        <v>301</v>
      </c>
      <c r="Q12" s="85" t="s">
        <v>302</v>
      </c>
      <c r="R12" s="85" t="s">
        <v>302</v>
      </c>
      <c r="S12" s="87" t="s">
        <v>302</v>
      </c>
    </row>
    <row r="13" spans="1:20" x14ac:dyDescent="0.2">
      <c r="A13" s="88" t="s">
        <v>54</v>
      </c>
      <c r="B13" s="51" t="s">
        <v>55</v>
      </c>
      <c r="C13" s="89" t="s">
        <v>56</v>
      </c>
      <c r="D13" s="90">
        <v>144263921.53</v>
      </c>
      <c r="E13" s="91">
        <v>989.60361330000001</v>
      </c>
      <c r="F13" s="92">
        <v>31</v>
      </c>
      <c r="G13" s="92">
        <v>0</v>
      </c>
      <c r="H13" s="92">
        <v>5</v>
      </c>
      <c r="I13" s="91">
        <v>980.82279310000001</v>
      </c>
      <c r="J13" s="92">
        <v>41</v>
      </c>
      <c r="K13" s="92">
        <v>0</v>
      </c>
      <c r="L13" s="92">
        <v>5</v>
      </c>
      <c r="M13" s="93">
        <v>193990.24889291218</v>
      </c>
      <c r="N13" s="93">
        <v>19399.024889291217</v>
      </c>
      <c r="O13" s="93">
        <v>3.5568798119378595</v>
      </c>
      <c r="P13" s="93">
        <v>743.665840697166</v>
      </c>
      <c r="Q13" s="93">
        <v>137415</v>
      </c>
      <c r="R13" s="93">
        <v>5769</v>
      </c>
      <c r="S13" s="94">
        <v>4.1982316341010809E-2</v>
      </c>
      <c r="T13" s="114"/>
    </row>
    <row r="14" spans="1:20" x14ac:dyDescent="0.2">
      <c r="A14" s="88" t="s">
        <v>58</v>
      </c>
      <c r="B14" s="51" t="s">
        <v>59</v>
      </c>
      <c r="C14" s="89" t="s">
        <v>56</v>
      </c>
      <c r="D14" s="90">
        <v>10015312.430000002</v>
      </c>
      <c r="E14" s="91">
        <v>1092.873619</v>
      </c>
      <c r="F14" s="92">
        <v>80</v>
      </c>
      <c r="G14" s="92">
        <v>0</v>
      </c>
      <c r="H14" s="92">
        <v>31</v>
      </c>
      <c r="I14" s="91">
        <v>1088.097268</v>
      </c>
      <c r="J14" s="92">
        <v>74</v>
      </c>
      <c r="K14" s="92">
        <v>0</v>
      </c>
      <c r="L14" s="92">
        <v>25</v>
      </c>
      <c r="M14" s="93">
        <v>49645.409186736004</v>
      </c>
      <c r="N14" s="93">
        <v>24822.704593368002</v>
      </c>
      <c r="O14" s="93">
        <v>1.8128564448220064</v>
      </c>
      <c r="P14" s="93">
        <v>201.73692984034946</v>
      </c>
      <c r="Q14" s="93">
        <v>38867</v>
      </c>
      <c r="R14" s="93">
        <v>602</v>
      </c>
      <c r="S14" s="94">
        <v>1.548871793552371E-2</v>
      </c>
      <c r="T14" s="114"/>
    </row>
    <row r="15" spans="1:20" x14ac:dyDescent="0.2">
      <c r="A15" s="88" t="s">
        <v>264</v>
      </c>
      <c r="B15" s="51" t="s">
        <v>61</v>
      </c>
      <c r="C15" s="89" t="s">
        <v>57</v>
      </c>
      <c r="D15" s="90">
        <v>6723081.2000000002</v>
      </c>
      <c r="E15" s="91">
        <v>955.21483390000003</v>
      </c>
      <c r="F15" s="92">
        <v>15</v>
      </c>
      <c r="G15" s="92">
        <v>12</v>
      </c>
      <c r="H15" s="92">
        <v>0</v>
      </c>
      <c r="I15" s="91">
        <v>931.89900079999995</v>
      </c>
      <c r="J15" s="92">
        <v>18</v>
      </c>
      <c r="K15" s="92">
        <v>16</v>
      </c>
      <c r="L15" s="92">
        <v>0</v>
      </c>
      <c r="M15" s="93">
        <v>9855.897629447667</v>
      </c>
      <c r="N15" s="93">
        <v>4927.9488147238335</v>
      </c>
      <c r="O15" s="93">
        <v>8.9286641672364446</v>
      </c>
      <c r="P15" s="93">
        <v>682.13788868023858</v>
      </c>
      <c r="Q15" s="93">
        <v>5424</v>
      </c>
      <c r="R15" s="93">
        <v>177</v>
      </c>
      <c r="S15" s="94">
        <v>3.2632743362831861E-2</v>
      </c>
      <c r="T15" s="114"/>
    </row>
    <row r="16" spans="1:20" x14ac:dyDescent="0.2">
      <c r="A16" s="88" t="s">
        <v>62</v>
      </c>
      <c r="B16" s="51" t="s">
        <v>63</v>
      </c>
      <c r="C16" s="89" t="s">
        <v>57</v>
      </c>
      <c r="D16" s="90">
        <v>4180497.7399999998</v>
      </c>
      <c r="E16" s="91">
        <v>951.30083930000001</v>
      </c>
      <c r="F16" s="92">
        <v>12</v>
      </c>
      <c r="G16" s="92">
        <v>9</v>
      </c>
      <c r="H16" s="92">
        <v>0</v>
      </c>
      <c r="I16" s="91">
        <v>920.65503349999994</v>
      </c>
      <c r="J16" s="92">
        <v>6</v>
      </c>
      <c r="K16" s="92">
        <v>5</v>
      </c>
      <c r="L16" s="92">
        <v>0</v>
      </c>
      <c r="M16" s="93">
        <v>9790.944994215075</v>
      </c>
      <c r="N16" s="93">
        <v>4895.4724971075375</v>
      </c>
      <c r="O16" s="93">
        <v>8.1708149772333059</v>
      </c>
      <c r="P16" s="93">
        <v>426.97591932852481</v>
      </c>
      <c r="Q16" s="93">
        <v>5917</v>
      </c>
      <c r="R16" s="93">
        <v>187</v>
      </c>
      <c r="S16" s="94">
        <v>3.1603853304039212E-2</v>
      </c>
      <c r="T16" s="114"/>
    </row>
    <row r="17" spans="1:20" x14ac:dyDescent="0.2">
      <c r="A17" s="88" t="s">
        <v>64</v>
      </c>
      <c r="B17" s="51" t="s">
        <v>65</v>
      </c>
      <c r="C17" s="89" t="s">
        <v>57</v>
      </c>
      <c r="D17" s="90">
        <v>1116607.48</v>
      </c>
      <c r="E17" s="91">
        <v>1082.243248</v>
      </c>
      <c r="F17" s="92">
        <v>75</v>
      </c>
      <c r="G17" s="92">
        <v>47</v>
      </c>
      <c r="H17" s="92">
        <v>0</v>
      </c>
      <c r="I17" s="91">
        <v>1067.199476</v>
      </c>
      <c r="J17" s="92">
        <v>69</v>
      </c>
      <c r="K17" s="92">
        <v>47</v>
      </c>
      <c r="L17" s="92">
        <v>0</v>
      </c>
      <c r="M17" s="93">
        <v>2903.6923948473404</v>
      </c>
      <c r="N17" s="93">
        <v>2903.6923948473404</v>
      </c>
      <c r="O17" s="93">
        <v>10.331672891121523</v>
      </c>
      <c r="P17" s="93">
        <v>384.5474410379839</v>
      </c>
      <c r="Q17" s="93">
        <v>1536</v>
      </c>
      <c r="R17" s="93">
        <v>31</v>
      </c>
      <c r="S17" s="94">
        <v>2.0182291666666668E-2</v>
      </c>
      <c r="T17" s="114"/>
    </row>
    <row r="18" spans="1:20" x14ac:dyDescent="0.2">
      <c r="A18" s="95" t="s">
        <v>66</v>
      </c>
      <c r="B18" s="51" t="s">
        <v>67</v>
      </c>
      <c r="C18" s="89" t="s">
        <v>57</v>
      </c>
      <c r="D18" s="90">
        <v>140528216.69999999</v>
      </c>
      <c r="E18" s="91">
        <v>1007.331026</v>
      </c>
      <c r="F18" s="92">
        <v>46</v>
      </c>
      <c r="G18" s="92">
        <v>38</v>
      </c>
      <c r="H18" s="92">
        <v>0</v>
      </c>
      <c r="I18" s="91">
        <v>989.57293849999996</v>
      </c>
      <c r="J18" s="92">
        <v>49</v>
      </c>
      <c r="K18" s="92">
        <v>42</v>
      </c>
      <c r="L18" s="92">
        <v>0</v>
      </c>
      <c r="M18" s="93">
        <v>233728.19747573053</v>
      </c>
      <c r="N18" s="93">
        <v>9349.1278990292212</v>
      </c>
      <c r="O18" s="93">
        <v>5.754547438118415</v>
      </c>
      <c r="P18" s="93">
        <v>601.2463118173489</v>
      </c>
      <c r="Q18" s="93">
        <v>155247</v>
      </c>
      <c r="R18" s="93">
        <v>7100</v>
      </c>
      <c r="S18" s="94">
        <v>4.5733572951490206E-2</v>
      </c>
      <c r="T18" s="114"/>
    </row>
    <row r="19" spans="1:20" x14ac:dyDescent="0.2">
      <c r="A19" s="88" t="s">
        <v>265</v>
      </c>
      <c r="B19" s="51" t="s">
        <v>70</v>
      </c>
      <c r="C19" s="89" t="s">
        <v>57</v>
      </c>
      <c r="D19" s="90">
        <v>4152075.4099999997</v>
      </c>
      <c r="E19" s="91">
        <v>984.59036460000004</v>
      </c>
      <c r="F19" s="92">
        <v>26</v>
      </c>
      <c r="G19" s="92">
        <v>23</v>
      </c>
      <c r="H19" s="92">
        <v>0</v>
      </c>
      <c r="I19" s="91">
        <v>954.62807699999996</v>
      </c>
      <c r="J19" s="92">
        <v>26</v>
      </c>
      <c r="K19" s="92">
        <v>23</v>
      </c>
      <c r="L19" s="92">
        <v>0</v>
      </c>
      <c r="M19" s="93">
        <v>12830.637136268153</v>
      </c>
      <c r="N19" s="93">
        <v>6415.3185681340765</v>
      </c>
      <c r="O19" s="93">
        <v>4.4424917792179643</v>
      </c>
      <c r="P19" s="93">
        <v>323.60633115119401</v>
      </c>
      <c r="Q19" s="93">
        <v>8252</v>
      </c>
      <c r="R19" s="93">
        <v>109</v>
      </c>
      <c r="S19" s="94">
        <v>1.3208919049927291E-2</v>
      </c>
      <c r="T19" s="114"/>
    </row>
    <row r="20" spans="1:20" x14ac:dyDescent="0.2">
      <c r="A20" s="88" t="s">
        <v>71</v>
      </c>
      <c r="B20" s="51" t="s">
        <v>72</v>
      </c>
      <c r="C20" s="89" t="s">
        <v>57</v>
      </c>
      <c r="D20" s="90">
        <v>7975644.4500000002</v>
      </c>
      <c r="E20" s="91">
        <v>972.58664999999996</v>
      </c>
      <c r="F20" s="92">
        <v>21</v>
      </c>
      <c r="G20" s="92">
        <v>18</v>
      </c>
      <c r="H20" s="92">
        <v>0</v>
      </c>
      <c r="I20" s="91">
        <v>938.05089109999994</v>
      </c>
      <c r="J20" s="92">
        <v>19</v>
      </c>
      <c r="K20" s="92">
        <v>17</v>
      </c>
      <c r="L20" s="92">
        <v>0</v>
      </c>
      <c r="M20" s="93">
        <v>18261.636796079656</v>
      </c>
      <c r="N20" s="93">
        <v>3652.3273592159312</v>
      </c>
      <c r="O20" s="93">
        <v>6.0235564439445213</v>
      </c>
      <c r="P20" s="93">
        <v>436.74313201279875</v>
      </c>
      <c r="Q20" s="93">
        <v>11453</v>
      </c>
      <c r="R20" s="93">
        <v>176</v>
      </c>
      <c r="S20" s="94">
        <v>1.5367152711080067E-2</v>
      </c>
      <c r="T20" s="114"/>
    </row>
    <row r="21" spans="1:20" x14ac:dyDescent="0.2">
      <c r="A21" s="88" t="s">
        <v>266</v>
      </c>
      <c r="B21" s="51" t="s">
        <v>75</v>
      </c>
      <c r="C21" s="89" t="s">
        <v>57</v>
      </c>
      <c r="D21" s="90">
        <v>3418695.5300000003</v>
      </c>
      <c r="E21" s="91">
        <v>1006.2512860000001</v>
      </c>
      <c r="F21" s="92">
        <v>45</v>
      </c>
      <c r="G21" s="92">
        <v>37</v>
      </c>
      <c r="H21" s="92">
        <v>0</v>
      </c>
      <c r="I21" s="91">
        <v>983.9111418</v>
      </c>
      <c r="J21" s="92">
        <v>43</v>
      </c>
      <c r="K21" s="92">
        <v>37</v>
      </c>
      <c r="L21" s="92">
        <v>0</v>
      </c>
      <c r="M21" s="93">
        <v>14327.753048740904</v>
      </c>
      <c r="N21" s="93">
        <v>7163.876524370452</v>
      </c>
      <c r="O21" s="93">
        <v>3.9782930237626513</v>
      </c>
      <c r="P21" s="93">
        <v>238.60653644504495</v>
      </c>
      <c r="Q21" s="93">
        <v>8409</v>
      </c>
      <c r="R21" s="93">
        <v>228</v>
      </c>
      <c r="S21" s="94">
        <v>2.7113806635747414E-2</v>
      </c>
      <c r="T21" s="114"/>
    </row>
    <row r="22" spans="1:20" x14ac:dyDescent="0.2">
      <c r="A22" s="95" t="s">
        <v>76</v>
      </c>
      <c r="B22" s="51" t="s">
        <v>77</v>
      </c>
      <c r="C22" s="89" t="s">
        <v>57</v>
      </c>
      <c r="D22" s="90">
        <v>11278099.960000001</v>
      </c>
      <c r="E22" s="91">
        <v>1017.233908</v>
      </c>
      <c r="F22" s="92">
        <v>51</v>
      </c>
      <c r="G22" s="92">
        <v>40</v>
      </c>
      <c r="H22" s="92">
        <v>0</v>
      </c>
      <c r="I22" s="91">
        <v>987.1572238</v>
      </c>
      <c r="J22" s="92">
        <v>46</v>
      </c>
      <c r="K22" s="92">
        <v>39</v>
      </c>
      <c r="L22" s="92">
        <v>0</v>
      </c>
      <c r="M22" s="93">
        <v>31839.143265197814</v>
      </c>
      <c r="N22" s="93">
        <v>10613.047755065938</v>
      </c>
      <c r="O22" s="93">
        <v>3.4548668311762309</v>
      </c>
      <c r="P22" s="93">
        <v>354.22121336812705</v>
      </c>
      <c r="Q22" s="93">
        <v>22898</v>
      </c>
      <c r="R22" s="93">
        <v>815</v>
      </c>
      <c r="S22" s="94">
        <v>3.5592628177133372E-2</v>
      </c>
      <c r="T22" s="114"/>
    </row>
    <row r="23" spans="1:20" x14ac:dyDescent="0.2">
      <c r="A23" s="88" t="s">
        <v>267</v>
      </c>
      <c r="B23" s="51" t="s">
        <v>80</v>
      </c>
      <c r="C23" s="89" t="s">
        <v>57</v>
      </c>
      <c r="D23" s="90">
        <v>9007386.6199999992</v>
      </c>
      <c r="E23" s="91">
        <v>897.55711269999995</v>
      </c>
      <c r="F23" s="92">
        <v>2</v>
      </c>
      <c r="G23" s="92">
        <v>1</v>
      </c>
      <c r="H23" s="92">
        <v>0</v>
      </c>
      <c r="I23" s="91">
        <v>867.23200610000004</v>
      </c>
      <c r="J23" s="92">
        <v>1</v>
      </c>
      <c r="K23" s="92">
        <v>1</v>
      </c>
      <c r="L23" s="92">
        <v>0</v>
      </c>
      <c r="M23" s="93">
        <v>11366.020998067705</v>
      </c>
      <c r="N23" s="93">
        <v>5683.0104990338523</v>
      </c>
      <c r="O23" s="93">
        <v>8.7101721892675226</v>
      </c>
      <c r="P23" s="93">
        <v>792.4837215707513</v>
      </c>
      <c r="Q23" s="93">
        <v>5541</v>
      </c>
      <c r="R23" s="93">
        <v>439</v>
      </c>
      <c r="S23" s="94">
        <v>7.9227576249774403E-2</v>
      </c>
      <c r="T23" s="114"/>
    </row>
    <row r="24" spans="1:20" x14ac:dyDescent="0.2">
      <c r="A24" s="88" t="s">
        <v>268</v>
      </c>
      <c r="B24" s="51" t="s">
        <v>82</v>
      </c>
      <c r="C24" s="89" t="s">
        <v>57</v>
      </c>
      <c r="D24" s="90">
        <v>3133383.65</v>
      </c>
      <c r="E24" s="91">
        <v>1007.453034</v>
      </c>
      <c r="F24" s="92">
        <v>47</v>
      </c>
      <c r="G24" s="92">
        <v>39</v>
      </c>
      <c r="H24" s="92">
        <v>0</v>
      </c>
      <c r="I24" s="91">
        <v>986.78039820000004</v>
      </c>
      <c r="J24" s="92">
        <v>45</v>
      </c>
      <c r="K24" s="92">
        <v>38</v>
      </c>
      <c r="L24" s="92">
        <v>0</v>
      </c>
      <c r="M24" s="93">
        <v>17442.081857785466</v>
      </c>
      <c r="N24" s="93">
        <v>17442.081857785466</v>
      </c>
      <c r="O24" s="93">
        <v>1.7199781680080333</v>
      </c>
      <c r="P24" s="93">
        <v>179.64504899977749</v>
      </c>
      <c r="Q24" s="93">
        <v>9463</v>
      </c>
      <c r="R24" s="93">
        <v>306</v>
      </c>
      <c r="S24" s="94">
        <v>3.2336468350417417E-2</v>
      </c>
      <c r="T24" s="114"/>
    </row>
    <row r="25" spans="1:20" x14ac:dyDescent="0.2">
      <c r="A25" s="88" t="s">
        <v>269</v>
      </c>
      <c r="B25" s="51" t="s">
        <v>85</v>
      </c>
      <c r="C25" s="89" t="s">
        <v>57</v>
      </c>
      <c r="D25" s="90">
        <v>1912151.0499999998</v>
      </c>
      <c r="E25" s="91">
        <v>1027.619655</v>
      </c>
      <c r="F25" s="92">
        <v>57</v>
      </c>
      <c r="G25" s="92">
        <v>42</v>
      </c>
      <c r="H25" s="92">
        <v>0</v>
      </c>
      <c r="I25" s="91">
        <v>988.55836309999995</v>
      </c>
      <c r="J25" s="92">
        <v>47</v>
      </c>
      <c r="K25" s="92">
        <v>40</v>
      </c>
      <c r="L25" s="92">
        <v>0</v>
      </c>
      <c r="M25" s="93">
        <v>8617.9395172872228</v>
      </c>
      <c r="N25" s="93">
        <v>8617.9395172872228</v>
      </c>
      <c r="O25" s="93">
        <v>4.6414807065844093</v>
      </c>
      <c r="P25" s="93">
        <v>221.88030516625298</v>
      </c>
      <c r="Q25" s="93">
        <v>5449</v>
      </c>
      <c r="R25" s="93">
        <v>141</v>
      </c>
      <c r="S25" s="94">
        <v>2.587630757937236E-2</v>
      </c>
      <c r="T25" s="114"/>
    </row>
    <row r="26" spans="1:20" x14ac:dyDescent="0.2">
      <c r="A26" s="88" t="s">
        <v>270</v>
      </c>
      <c r="B26" s="51" t="s">
        <v>87</v>
      </c>
      <c r="C26" s="89" t="s">
        <v>57</v>
      </c>
      <c r="D26" s="90">
        <v>1727611.86</v>
      </c>
      <c r="E26" s="91">
        <v>1004.689869</v>
      </c>
      <c r="F26" s="92">
        <v>43</v>
      </c>
      <c r="G26" s="92">
        <v>36</v>
      </c>
      <c r="H26" s="92">
        <v>0</v>
      </c>
      <c r="I26" s="91">
        <v>970.81261300000006</v>
      </c>
      <c r="J26" s="92">
        <v>37</v>
      </c>
      <c r="K26" s="92">
        <v>34</v>
      </c>
      <c r="L26" s="92">
        <v>0</v>
      </c>
      <c r="M26" s="93">
        <v>13068.623907885458</v>
      </c>
      <c r="N26" s="93">
        <v>13068.623907885458</v>
      </c>
      <c r="O26" s="93">
        <v>1.9129787631974997</v>
      </c>
      <c r="P26" s="93">
        <v>132.1953919691253</v>
      </c>
      <c r="Q26" s="93">
        <v>8086</v>
      </c>
      <c r="R26" s="93">
        <v>355</v>
      </c>
      <c r="S26" s="94">
        <v>4.3903042295325254E-2</v>
      </c>
      <c r="T26" s="114"/>
    </row>
    <row r="27" spans="1:20" x14ac:dyDescent="0.2">
      <c r="A27" s="88" t="s">
        <v>90</v>
      </c>
      <c r="B27" s="51" t="s">
        <v>91</v>
      </c>
      <c r="C27" s="89" t="s">
        <v>57</v>
      </c>
      <c r="D27" s="90">
        <v>23906924.550000004</v>
      </c>
      <c r="E27" s="91">
        <v>999.54763800000001</v>
      </c>
      <c r="F27" s="92">
        <v>38</v>
      </c>
      <c r="G27" s="92">
        <v>32</v>
      </c>
      <c r="H27" s="92">
        <v>0</v>
      </c>
      <c r="I27" s="91">
        <v>968.230862</v>
      </c>
      <c r="J27" s="92">
        <v>35</v>
      </c>
      <c r="K27" s="92">
        <v>32</v>
      </c>
      <c r="L27" s="92">
        <v>0</v>
      </c>
      <c r="M27" s="93">
        <v>46833.600584364307</v>
      </c>
      <c r="N27" s="93">
        <v>9366.7201168728607</v>
      </c>
      <c r="O27" s="93">
        <v>5.2953434479858545</v>
      </c>
      <c r="P27" s="93">
        <v>510.46522692473661</v>
      </c>
      <c r="Q27" s="93">
        <v>29512</v>
      </c>
      <c r="R27" s="93">
        <v>1443</v>
      </c>
      <c r="S27" s="94">
        <v>4.8895364597451883E-2</v>
      </c>
      <c r="T27" s="114"/>
    </row>
    <row r="28" spans="1:20" x14ac:dyDescent="0.2">
      <c r="A28" s="88" t="s">
        <v>271</v>
      </c>
      <c r="B28" s="51" t="s">
        <v>93</v>
      </c>
      <c r="C28" s="89" t="s">
        <v>57</v>
      </c>
      <c r="D28" s="90">
        <v>451486.77</v>
      </c>
      <c r="E28" s="91">
        <v>1000.7690710000001</v>
      </c>
      <c r="F28" s="92">
        <v>39</v>
      </c>
      <c r="G28" s="92">
        <v>33</v>
      </c>
      <c r="H28" s="92">
        <v>0</v>
      </c>
      <c r="I28" s="91">
        <v>968.33700109999995</v>
      </c>
      <c r="J28" s="92">
        <v>36</v>
      </c>
      <c r="K28" s="92">
        <v>33</v>
      </c>
      <c r="L28" s="92">
        <v>0</v>
      </c>
      <c r="M28" s="93">
        <v>5096.4852070064735</v>
      </c>
      <c r="N28" s="93">
        <v>5096.4852070064735</v>
      </c>
      <c r="O28" s="93">
        <v>1.9621365693855721</v>
      </c>
      <c r="P28" s="93">
        <v>88.587870201077294</v>
      </c>
      <c r="Q28" s="93">
        <v>3283</v>
      </c>
      <c r="R28" s="93">
        <v>115</v>
      </c>
      <c r="S28" s="94">
        <v>3.5028936947913494E-2</v>
      </c>
      <c r="T28" s="114"/>
    </row>
    <row r="29" spans="1:20" x14ac:dyDescent="0.2">
      <c r="A29" s="95" t="s">
        <v>95</v>
      </c>
      <c r="B29" s="51" t="s">
        <v>96</v>
      </c>
      <c r="C29" s="89" t="s">
        <v>57</v>
      </c>
      <c r="D29" s="90">
        <v>3055780.8700000006</v>
      </c>
      <c r="E29" s="91">
        <v>1027.6127019999999</v>
      </c>
      <c r="F29" s="92">
        <v>56</v>
      </c>
      <c r="G29" s="92">
        <v>41</v>
      </c>
      <c r="H29" s="92">
        <v>0</v>
      </c>
      <c r="I29" s="91">
        <v>988.92708470000002</v>
      </c>
      <c r="J29" s="92">
        <v>48</v>
      </c>
      <c r="K29" s="92">
        <v>41</v>
      </c>
      <c r="L29" s="92">
        <v>0</v>
      </c>
      <c r="M29" s="93">
        <v>10964.004095833472</v>
      </c>
      <c r="N29" s="93">
        <v>5482.002047916736</v>
      </c>
      <c r="O29" s="93">
        <v>5.2900381551335878</v>
      </c>
      <c r="P29" s="93">
        <v>278.7102999315054</v>
      </c>
      <c r="Q29" s="93">
        <v>7138</v>
      </c>
      <c r="R29" s="93">
        <v>187</v>
      </c>
      <c r="S29" s="94">
        <v>2.6197814513869433E-2</v>
      </c>
      <c r="T29" s="114"/>
    </row>
    <row r="30" spans="1:20" x14ac:dyDescent="0.2">
      <c r="A30" s="88" t="s">
        <v>272</v>
      </c>
      <c r="B30" s="51" t="s">
        <v>99</v>
      </c>
      <c r="C30" s="89" t="s">
        <v>57</v>
      </c>
      <c r="D30" s="90">
        <v>6354572.1399999997</v>
      </c>
      <c r="E30" s="91">
        <v>958.26065359999996</v>
      </c>
      <c r="F30" s="92">
        <v>16</v>
      </c>
      <c r="G30" s="92">
        <v>13</v>
      </c>
      <c r="H30" s="92">
        <v>0</v>
      </c>
      <c r="I30" s="91">
        <v>926.74330010000006</v>
      </c>
      <c r="J30" s="92">
        <v>11</v>
      </c>
      <c r="K30" s="92">
        <v>10</v>
      </c>
      <c r="L30" s="92">
        <v>0</v>
      </c>
      <c r="M30" s="93">
        <v>25145.296711736893</v>
      </c>
      <c r="N30" s="93">
        <v>12572.648355868447</v>
      </c>
      <c r="O30" s="93">
        <v>4.096193462371172</v>
      </c>
      <c r="P30" s="93">
        <v>252.71414423333971</v>
      </c>
      <c r="Q30" s="93">
        <v>13961</v>
      </c>
      <c r="R30" s="93">
        <v>300</v>
      </c>
      <c r="S30" s="94">
        <v>2.1488432060740633E-2</v>
      </c>
      <c r="T30" s="114"/>
    </row>
    <row r="31" spans="1:20" x14ac:dyDescent="0.2">
      <c r="A31" s="88" t="s">
        <v>273</v>
      </c>
      <c r="B31" s="51" t="s">
        <v>102</v>
      </c>
      <c r="C31" s="89" t="s">
        <v>57</v>
      </c>
      <c r="D31" s="90">
        <v>2666719.2500000005</v>
      </c>
      <c r="E31" s="91">
        <v>981.99175549999995</v>
      </c>
      <c r="F31" s="92">
        <v>25</v>
      </c>
      <c r="G31" s="92">
        <v>22</v>
      </c>
      <c r="H31" s="92">
        <v>0</v>
      </c>
      <c r="I31" s="91">
        <v>954.18256350000001</v>
      </c>
      <c r="J31" s="92">
        <v>25</v>
      </c>
      <c r="K31" s="92">
        <v>22</v>
      </c>
      <c r="L31" s="92">
        <v>0</v>
      </c>
      <c r="M31" s="93">
        <v>9977.3022930241405</v>
      </c>
      <c r="N31" s="93">
        <v>9977.3022930241405</v>
      </c>
      <c r="O31" s="93">
        <v>3.2072797896855882</v>
      </c>
      <c r="P31" s="93">
        <v>267.27858610282846</v>
      </c>
      <c r="Q31" s="93">
        <v>5772</v>
      </c>
      <c r="R31" s="93">
        <v>263</v>
      </c>
      <c r="S31" s="94">
        <v>4.5564795564795563E-2</v>
      </c>
      <c r="T31" s="114"/>
    </row>
    <row r="32" spans="1:20" x14ac:dyDescent="0.2">
      <c r="A32" s="95" t="s">
        <v>104</v>
      </c>
      <c r="B32" s="51" t="s">
        <v>105</v>
      </c>
      <c r="C32" s="89" t="s">
        <v>57</v>
      </c>
      <c r="D32" s="90">
        <v>6553202.1699999999</v>
      </c>
      <c r="E32" s="91">
        <v>968.44789349999996</v>
      </c>
      <c r="F32" s="92">
        <v>20</v>
      </c>
      <c r="G32" s="92">
        <v>17</v>
      </c>
      <c r="H32" s="92">
        <v>0</v>
      </c>
      <c r="I32" s="91">
        <v>938.39799059999996</v>
      </c>
      <c r="J32" s="92">
        <v>20</v>
      </c>
      <c r="K32" s="92">
        <v>18</v>
      </c>
      <c r="L32" s="92">
        <v>0</v>
      </c>
      <c r="M32" s="93">
        <v>12167.719807353864</v>
      </c>
      <c r="N32" s="93">
        <v>4055.9066024512881</v>
      </c>
      <c r="O32" s="93">
        <v>8.6293900305413551</v>
      </c>
      <c r="P32" s="93">
        <v>538.57273784685685</v>
      </c>
      <c r="Q32" s="93">
        <v>7115</v>
      </c>
      <c r="R32" s="93">
        <v>400</v>
      </c>
      <c r="S32" s="94">
        <v>5.621925509486999E-2</v>
      </c>
      <c r="T32" s="114"/>
    </row>
    <row r="33" spans="1:20" x14ac:dyDescent="0.2">
      <c r="A33" s="88" t="s">
        <v>274</v>
      </c>
      <c r="B33" s="51" t="s">
        <v>108</v>
      </c>
      <c r="C33" s="89" t="s">
        <v>57</v>
      </c>
      <c r="D33" s="90">
        <v>2372650.42</v>
      </c>
      <c r="E33" s="91">
        <v>952.41224939999995</v>
      </c>
      <c r="F33" s="92">
        <v>14</v>
      </c>
      <c r="G33" s="92">
        <v>11</v>
      </c>
      <c r="H33" s="92">
        <v>0</v>
      </c>
      <c r="I33" s="91">
        <v>919.38244729999997</v>
      </c>
      <c r="J33" s="92">
        <v>4</v>
      </c>
      <c r="K33" s="92">
        <v>3</v>
      </c>
      <c r="L33" s="92">
        <v>0</v>
      </c>
      <c r="M33" s="93">
        <v>8539.5239905692379</v>
      </c>
      <c r="N33" s="93">
        <v>8539.5239905692379</v>
      </c>
      <c r="O33" s="93">
        <v>5.2696145651322581</v>
      </c>
      <c r="P33" s="93">
        <v>277.84340469331488</v>
      </c>
      <c r="Q33" s="93">
        <v>4853</v>
      </c>
      <c r="R33" s="93">
        <v>132</v>
      </c>
      <c r="S33" s="94">
        <v>2.719967030702658E-2</v>
      </c>
      <c r="T33" s="114"/>
    </row>
    <row r="34" spans="1:20" x14ac:dyDescent="0.2">
      <c r="A34" s="88" t="s">
        <v>110</v>
      </c>
      <c r="B34" s="51" t="s">
        <v>111</v>
      </c>
      <c r="C34" s="89" t="s">
        <v>57</v>
      </c>
      <c r="D34" s="90">
        <v>12007856.77</v>
      </c>
      <c r="E34" s="91">
        <v>964.86862859999997</v>
      </c>
      <c r="F34" s="92">
        <v>19</v>
      </c>
      <c r="G34" s="92">
        <v>16</v>
      </c>
      <c r="H34" s="92">
        <v>0</v>
      </c>
      <c r="I34" s="91">
        <v>931.76497879999999</v>
      </c>
      <c r="J34" s="92">
        <v>17</v>
      </c>
      <c r="K34" s="92">
        <v>15</v>
      </c>
      <c r="L34" s="92">
        <v>0</v>
      </c>
      <c r="M34" s="93">
        <v>31320.007130458198</v>
      </c>
      <c r="N34" s="93">
        <v>7830.0017826145495</v>
      </c>
      <c r="O34" s="93">
        <v>7.0561925187137362</v>
      </c>
      <c r="P34" s="93">
        <v>383.39252989257955</v>
      </c>
      <c r="Q34" s="93">
        <v>18450</v>
      </c>
      <c r="R34" s="93">
        <v>373</v>
      </c>
      <c r="S34" s="94">
        <v>2.0216802168021679E-2</v>
      </c>
      <c r="T34" s="114"/>
    </row>
    <row r="35" spans="1:20" x14ac:dyDescent="0.2">
      <c r="A35" s="95" t="s">
        <v>113</v>
      </c>
      <c r="B35" s="51" t="s">
        <v>114</v>
      </c>
      <c r="C35" s="89" t="s">
        <v>57</v>
      </c>
      <c r="D35" s="90">
        <v>9280988.1099999994</v>
      </c>
      <c r="E35" s="91">
        <v>952.29916700000001</v>
      </c>
      <c r="F35" s="92">
        <v>13</v>
      </c>
      <c r="G35" s="92">
        <v>10</v>
      </c>
      <c r="H35" s="92">
        <v>0</v>
      </c>
      <c r="I35" s="91">
        <v>919.42236100000002</v>
      </c>
      <c r="J35" s="92">
        <v>5</v>
      </c>
      <c r="K35" s="92">
        <v>4</v>
      </c>
      <c r="L35" s="92">
        <v>0</v>
      </c>
      <c r="M35" s="93">
        <v>16536.081686101061</v>
      </c>
      <c r="N35" s="93">
        <v>4134.0204215252652</v>
      </c>
      <c r="O35" s="93">
        <v>7.2568582012305027</v>
      </c>
      <c r="P35" s="93">
        <v>561.25678901313563</v>
      </c>
      <c r="Q35" s="93">
        <v>9689</v>
      </c>
      <c r="R35" s="93">
        <v>239</v>
      </c>
      <c r="S35" s="94">
        <v>2.4667148312519351E-2</v>
      </c>
      <c r="T35" s="114"/>
    </row>
    <row r="36" spans="1:20" x14ac:dyDescent="0.2">
      <c r="A36" s="88" t="s">
        <v>275</v>
      </c>
      <c r="B36" s="51" t="s">
        <v>117</v>
      </c>
      <c r="C36" s="89" t="s">
        <v>57</v>
      </c>
      <c r="D36" s="90">
        <v>7107887.25</v>
      </c>
      <c r="E36" s="91">
        <v>993.73039029999995</v>
      </c>
      <c r="F36" s="92">
        <v>35</v>
      </c>
      <c r="G36" s="92">
        <v>30</v>
      </c>
      <c r="H36" s="92">
        <v>0</v>
      </c>
      <c r="I36" s="91">
        <v>961.53829010000004</v>
      </c>
      <c r="J36" s="92">
        <v>32</v>
      </c>
      <c r="K36" s="92">
        <v>29</v>
      </c>
      <c r="L36" s="92">
        <v>0</v>
      </c>
      <c r="M36" s="93">
        <v>13077.886627587786</v>
      </c>
      <c r="N36" s="93">
        <v>6538.9433137938931</v>
      </c>
      <c r="O36" s="93">
        <v>5.7348715534654957</v>
      </c>
      <c r="P36" s="93">
        <v>543.50427193686789</v>
      </c>
      <c r="Q36" s="93">
        <v>8293</v>
      </c>
      <c r="R36" s="93">
        <v>177</v>
      </c>
      <c r="S36" s="94">
        <v>2.1343301579645483E-2</v>
      </c>
      <c r="T36" s="114"/>
    </row>
    <row r="37" spans="1:20" x14ac:dyDescent="0.2">
      <c r="A37" s="88" t="s">
        <v>119</v>
      </c>
      <c r="B37" s="51" t="s">
        <v>120</v>
      </c>
      <c r="C37" s="89" t="s">
        <v>57</v>
      </c>
      <c r="D37" s="90">
        <v>27335170.690000001</v>
      </c>
      <c r="E37" s="91">
        <v>972.96943880000003</v>
      </c>
      <c r="F37" s="92">
        <v>22</v>
      </c>
      <c r="G37" s="92">
        <v>19</v>
      </c>
      <c r="H37" s="92">
        <v>0</v>
      </c>
      <c r="I37" s="91">
        <v>942.67925439999999</v>
      </c>
      <c r="J37" s="92">
        <v>21</v>
      </c>
      <c r="K37" s="92">
        <v>19</v>
      </c>
      <c r="L37" s="92">
        <v>0</v>
      </c>
      <c r="M37" s="93">
        <v>37693.332749267174</v>
      </c>
      <c r="N37" s="93">
        <v>5384.761821323882</v>
      </c>
      <c r="O37" s="93">
        <v>8.3569155875749459</v>
      </c>
      <c r="P37" s="93">
        <v>725.19909215327868</v>
      </c>
      <c r="Q37" s="93">
        <v>22150</v>
      </c>
      <c r="R37" s="93">
        <v>977</v>
      </c>
      <c r="S37" s="94">
        <v>4.4108352144469523E-2</v>
      </c>
      <c r="T37" s="114"/>
    </row>
    <row r="38" spans="1:20" x14ac:dyDescent="0.2">
      <c r="A38" s="88" t="s">
        <v>122</v>
      </c>
      <c r="B38" s="51" t="s">
        <v>123</v>
      </c>
      <c r="C38" s="89" t="s">
        <v>57</v>
      </c>
      <c r="D38" s="90">
        <v>11118614.460000001</v>
      </c>
      <c r="E38" s="91">
        <v>973.07401519999996</v>
      </c>
      <c r="F38" s="92">
        <v>23</v>
      </c>
      <c r="G38" s="92">
        <v>20</v>
      </c>
      <c r="H38" s="92">
        <v>0</v>
      </c>
      <c r="I38" s="91">
        <v>947.01159840000003</v>
      </c>
      <c r="J38" s="92">
        <v>23</v>
      </c>
      <c r="K38" s="92">
        <v>21</v>
      </c>
      <c r="L38" s="92">
        <v>0</v>
      </c>
      <c r="M38" s="93">
        <v>35095.682921964333</v>
      </c>
      <c r="N38" s="93">
        <v>11698.560973988111</v>
      </c>
      <c r="O38" s="93">
        <v>4.2740299521604062</v>
      </c>
      <c r="P38" s="93">
        <v>316.80860819042533</v>
      </c>
      <c r="Q38" s="93">
        <v>23571</v>
      </c>
      <c r="R38" s="93">
        <v>1307</v>
      </c>
      <c r="S38" s="94">
        <v>5.5449493021085233E-2</v>
      </c>
      <c r="T38" s="114"/>
    </row>
    <row r="39" spans="1:20" x14ac:dyDescent="0.2">
      <c r="A39" s="88" t="s">
        <v>125</v>
      </c>
      <c r="B39" s="51" t="s">
        <v>126</v>
      </c>
      <c r="C39" s="89" t="s">
        <v>57</v>
      </c>
      <c r="D39" s="90">
        <v>24225843.960000001</v>
      </c>
      <c r="E39" s="91">
        <v>994.94779310000001</v>
      </c>
      <c r="F39" s="92">
        <v>37</v>
      </c>
      <c r="G39" s="92">
        <v>31</v>
      </c>
      <c r="H39" s="92">
        <v>0</v>
      </c>
      <c r="I39" s="91">
        <v>961.07332199999996</v>
      </c>
      <c r="J39" s="92">
        <v>31</v>
      </c>
      <c r="K39" s="92">
        <v>28</v>
      </c>
      <c r="L39" s="92">
        <v>0</v>
      </c>
      <c r="M39" s="93">
        <v>28890.543643934547</v>
      </c>
      <c r="N39" s="93">
        <v>3611.3179554918183</v>
      </c>
      <c r="O39" s="93">
        <v>8.0995360587175167</v>
      </c>
      <c r="P39" s="93">
        <v>838.53887481574338</v>
      </c>
      <c r="Q39" s="93">
        <v>18993</v>
      </c>
      <c r="R39" s="93">
        <v>300</v>
      </c>
      <c r="S39" s="94">
        <v>1.5795293002685201E-2</v>
      </c>
      <c r="T39" s="114"/>
    </row>
    <row r="40" spans="1:20" x14ac:dyDescent="0.2">
      <c r="A40" s="88" t="s">
        <v>128</v>
      </c>
      <c r="B40" s="51" t="s">
        <v>129</v>
      </c>
      <c r="C40" s="89" t="s">
        <v>57</v>
      </c>
      <c r="D40" s="90">
        <v>61223381.230000004</v>
      </c>
      <c r="E40" s="91">
        <v>984.96205329999998</v>
      </c>
      <c r="F40" s="92">
        <v>27</v>
      </c>
      <c r="G40" s="92">
        <v>24</v>
      </c>
      <c r="H40" s="92">
        <v>0</v>
      </c>
      <c r="I40" s="91">
        <v>959.06225910000001</v>
      </c>
      <c r="J40" s="92">
        <v>29</v>
      </c>
      <c r="K40" s="92">
        <v>26</v>
      </c>
      <c r="L40" s="92">
        <v>0</v>
      </c>
      <c r="M40" s="93">
        <v>99803.775374283709</v>
      </c>
      <c r="N40" s="93">
        <v>9073.0704885712457</v>
      </c>
      <c r="O40" s="93">
        <v>6.5328189996307486</v>
      </c>
      <c r="P40" s="93">
        <v>613.43752779291492</v>
      </c>
      <c r="Q40" s="93">
        <v>61811</v>
      </c>
      <c r="R40" s="93">
        <v>2524</v>
      </c>
      <c r="S40" s="94">
        <v>4.0834155732798368E-2</v>
      </c>
      <c r="T40" s="114"/>
    </row>
    <row r="41" spans="1:20" x14ac:dyDescent="0.2">
      <c r="A41" s="95" t="s">
        <v>131</v>
      </c>
      <c r="B41" s="51" t="s">
        <v>132</v>
      </c>
      <c r="C41" s="89" t="s">
        <v>57</v>
      </c>
      <c r="D41" s="90">
        <v>66376141.089999989</v>
      </c>
      <c r="E41" s="91">
        <v>985.70935039999995</v>
      </c>
      <c r="F41" s="92">
        <v>29</v>
      </c>
      <c r="G41" s="92">
        <v>25</v>
      </c>
      <c r="H41" s="92">
        <v>0</v>
      </c>
      <c r="I41" s="91">
        <v>964.80765429999997</v>
      </c>
      <c r="J41" s="92">
        <v>33</v>
      </c>
      <c r="K41" s="92">
        <v>30</v>
      </c>
      <c r="L41" s="92">
        <v>0</v>
      </c>
      <c r="M41" s="93">
        <v>95300.66578274715</v>
      </c>
      <c r="N41" s="93">
        <v>6807.1904130533676</v>
      </c>
      <c r="O41" s="93">
        <v>6.8415051945842285</v>
      </c>
      <c r="P41" s="93">
        <v>696.49189273572165</v>
      </c>
      <c r="Q41" s="93">
        <v>62197</v>
      </c>
      <c r="R41" s="93">
        <v>2637</v>
      </c>
      <c r="S41" s="94">
        <v>4.2397543289869284E-2</v>
      </c>
      <c r="T41" s="114"/>
    </row>
    <row r="42" spans="1:20" x14ac:dyDescent="0.2">
      <c r="A42" s="95" t="s">
        <v>134</v>
      </c>
      <c r="B42" s="51" t="s">
        <v>135</v>
      </c>
      <c r="C42" s="89" t="s">
        <v>57</v>
      </c>
      <c r="D42" s="90">
        <v>9997051.25</v>
      </c>
      <c r="E42" s="91">
        <v>940.61679089999996</v>
      </c>
      <c r="F42" s="92">
        <v>7</v>
      </c>
      <c r="G42" s="92">
        <v>5</v>
      </c>
      <c r="H42" s="92">
        <v>0</v>
      </c>
      <c r="I42" s="91">
        <v>927.06980759999999</v>
      </c>
      <c r="J42" s="92">
        <v>12</v>
      </c>
      <c r="K42" s="92">
        <v>11</v>
      </c>
      <c r="L42" s="92">
        <v>0</v>
      </c>
      <c r="M42" s="93">
        <v>16511.954967721147</v>
      </c>
      <c r="N42" s="93">
        <v>4127.9887419302868</v>
      </c>
      <c r="O42" s="93">
        <v>9.6293867268185718</v>
      </c>
      <c r="P42" s="93">
        <v>605.44322398789313</v>
      </c>
      <c r="Q42" s="93">
        <v>11136</v>
      </c>
      <c r="R42" s="93">
        <v>245</v>
      </c>
      <c r="S42" s="94">
        <v>2.2000718390804596E-2</v>
      </c>
      <c r="T42" s="114"/>
    </row>
    <row r="43" spans="1:20" x14ac:dyDescent="0.2">
      <c r="A43" s="95" t="s">
        <v>137</v>
      </c>
      <c r="B43" s="51" t="s">
        <v>138</v>
      </c>
      <c r="C43" s="89" t="s">
        <v>57</v>
      </c>
      <c r="D43" s="90">
        <v>44342323.539999999</v>
      </c>
      <c r="E43" s="91">
        <v>944.04090529999996</v>
      </c>
      <c r="F43" s="92">
        <v>9</v>
      </c>
      <c r="G43" s="92">
        <v>6</v>
      </c>
      <c r="H43" s="92">
        <v>0</v>
      </c>
      <c r="I43" s="91">
        <v>931.13029849999998</v>
      </c>
      <c r="J43" s="92">
        <v>16</v>
      </c>
      <c r="K43" s="92">
        <v>14</v>
      </c>
      <c r="L43" s="92">
        <v>0</v>
      </c>
      <c r="M43" s="93">
        <v>55220.034110067172</v>
      </c>
      <c r="N43" s="93">
        <v>6902.5042637583965</v>
      </c>
      <c r="O43" s="93">
        <v>5.9579825565522411</v>
      </c>
      <c r="P43" s="93">
        <v>803.01152026843727</v>
      </c>
      <c r="Q43" s="93">
        <v>33151</v>
      </c>
      <c r="R43" s="93">
        <v>938</v>
      </c>
      <c r="S43" s="94">
        <v>2.8294772405055655E-2</v>
      </c>
      <c r="T43" s="114"/>
    </row>
    <row r="44" spans="1:20" x14ac:dyDescent="0.2">
      <c r="A44" s="95" t="s">
        <v>140</v>
      </c>
      <c r="B44" s="51" t="s">
        <v>141</v>
      </c>
      <c r="C44" s="89" t="s">
        <v>57</v>
      </c>
      <c r="D44" s="90">
        <v>40727200.949999996</v>
      </c>
      <c r="E44" s="91">
        <v>940.00180250000005</v>
      </c>
      <c r="F44" s="92">
        <v>5</v>
      </c>
      <c r="G44" s="92">
        <v>3</v>
      </c>
      <c r="H44" s="92">
        <v>0</v>
      </c>
      <c r="I44" s="91">
        <v>922.26510570000005</v>
      </c>
      <c r="J44" s="92">
        <v>7</v>
      </c>
      <c r="K44" s="92">
        <v>6</v>
      </c>
      <c r="L44" s="92">
        <v>0</v>
      </c>
      <c r="M44" s="93">
        <v>45800.414791223418</v>
      </c>
      <c r="N44" s="93">
        <v>5725.0518489029273</v>
      </c>
      <c r="O44" s="93">
        <v>6.1353156140814491</v>
      </c>
      <c r="P44" s="93">
        <v>889.23214201554379</v>
      </c>
      <c r="Q44" s="93">
        <v>29291</v>
      </c>
      <c r="R44" s="93">
        <v>933</v>
      </c>
      <c r="S44" s="94">
        <v>3.1852787545662488E-2</v>
      </c>
      <c r="T44" s="114"/>
    </row>
    <row r="45" spans="1:20" x14ac:dyDescent="0.2">
      <c r="A45" s="95" t="s">
        <v>142</v>
      </c>
      <c r="B45" s="51" t="s">
        <v>143</v>
      </c>
      <c r="C45" s="89" t="s">
        <v>57</v>
      </c>
      <c r="D45" s="90">
        <v>31670818.32</v>
      </c>
      <c r="E45" s="91">
        <v>963.31172839999999</v>
      </c>
      <c r="F45" s="92">
        <v>18</v>
      </c>
      <c r="G45" s="92">
        <v>15</v>
      </c>
      <c r="H45" s="92">
        <v>0</v>
      </c>
      <c r="I45" s="91">
        <v>930.85368300000005</v>
      </c>
      <c r="J45" s="92">
        <v>15</v>
      </c>
      <c r="K45" s="92">
        <v>13</v>
      </c>
      <c r="L45" s="92">
        <v>0</v>
      </c>
      <c r="M45" s="93">
        <v>41613.502213740918</v>
      </c>
      <c r="N45" s="93">
        <v>4161.3502213740921</v>
      </c>
      <c r="O45" s="93">
        <v>7.9781797334609461</v>
      </c>
      <c r="P45" s="93">
        <v>761.0707254902037</v>
      </c>
      <c r="Q45" s="93">
        <v>22052</v>
      </c>
      <c r="R45" s="93">
        <v>1208</v>
      </c>
      <c r="S45" s="94">
        <v>5.477961182659169E-2</v>
      </c>
      <c r="T45" s="114"/>
    </row>
    <row r="46" spans="1:20" x14ac:dyDescent="0.2">
      <c r="A46" s="95" t="s">
        <v>144</v>
      </c>
      <c r="B46" s="51" t="s">
        <v>145</v>
      </c>
      <c r="C46" s="89" t="s">
        <v>57</v>
      </c>
      <c r="D46" s="90">
        <v>20750307.700000003</v>
      </c>
      <c r="E46" s="91">
        <v>992.82854669999995</v>
      </c>
      <c r="F46" s="92">
        <v>34</v>
      </c>
      <c r="G46" s="92">
        <v>29</v>
      </c>
      <c r="H46" s="92">
        <v>0</v>
      </c>
      <c r="I46" s="91">
        <v>957.49608690000002</v>
      </c>
      <c r="J46" s="92">
        <v>28</v>
      </c>
      <c r="K46" s="92">
        <v>25</v>
      </c>
      <c r="L46" s="92">
        <v>0</v>
      </c>
      <c r="M46" s="93">
        <v>35984.514193573807</v>
      </c>
      <c r="N46" s="93">
        <v>7196.9028387147609</v>
      </c>
      <c r="O46" s="93">
        <v>5.8358436873798967</v>
      </c>
      <c r="P46" s="93">
        <v>576.64548667731185</v>
      </c>
      <c r="Q46" s="93">
        <v>19451</v>
      </c>
      <c r="R46" s="93">
        <v>694</v>
      </c>
      <c r="S46" s="94">
        <v>3.5679399516734357E-2</v>
      </c>
      <c r="T46" s="114"/>
    </row>
    <row r="47" spans="1:20" x14ac:dyDescent="0.2">
      <c r="A47" s="95" t="s">
        <v>147</v>
      </c>
      <c r="B47" s="51" t="s">
        <v>148</v>
      </c>
      <c r="C47" s="89" t="s">
        <v>57</v>
      </c>
      <c r="D47" s="90">
        <v>50142644.170000002</v>
      </c>
      <c r="E47" s="91">
        <v>930.81786020000004</v>
      </c>
      <c r="F47" s="92">
        <v>4</v>
      </c>
      <c r="G47" s="92">
        <v>2</v>
      </c>
      <c r="H47" s="92">
        <v>0</v>
      </c>
      <c r="I47" s="91">
        <v>907.0987768</v>
      </c>
      <c r="J47" s="92">
        <v>2</v>
      </c>
      <c r="K47" s="92">
        <v>2</v>
      </c>
      <c r="L47" s="92">
        <v>0</v>
      </c>
      <c r="M47" s="93">
        <v>63196.731740256393</v>
      </c>
      <c r="N47" s="93">
        <v>4861.2870569427996</v>
      </c>
      <c r="O47" s="93">
        <v>8.2599208159286093</v>
      </c>
      <c r="P47" s="93">
        <v>793.4372995124221</v>
      </c>
      <c r="Q47" s="93">
        <v>37644</v>
      </c>
      <c r="R47" s="93">
        <v>2561</v>
      </c>
      <c r="S47" s="94">
        <v>6.8032090107321225E-2</v>
      </c>
      <c r="T47" s="114"/>
    </row>
    <row r="48" spans="1:20" x14ac:dyDescent="0.2">
      <c r="A48" s="95" t="s">
        <v>149</v>
      </c>
      <c r="B48" s="51" t="s">
        <v>150</v>
      </c>
      <c r="C48" s="89" t="s">
        <v>57</v>
      </c>
      <c r="D48" s="90">
        <v>5160648.5</v>
      </c>
      <c r="E48" s="91">
        <v>1086.1969670000001</v>
      </c>
      <c r="F48" s="92">
        <v>77</v>
      </c>
      <c r="G48" s="92">
        <v>48</v>
      </c>
      <c r="H48" s="92">
        <v>0</v>
      </c>
      <c r="I48" s="91">
        <v>1075.7918010000001</v>
      </c>
      <c r="J48" s="92">
        <v>72</v>
      </c>
      <c r="K48" s="92">
        <v>48</v>
      </c>
      <c r="L48" s="92">
        <v>0</v>
      </c>
      <c r="M48" s="93">
        <v>32008.216027575207</v>
      </c>
      <c r="N48" s="93">
        <v>10669.405342525069</v>
      </c>
      <c r="O48" s="93">
        <v>2.7805360949615605</v>
      </c>
      <c r="P48" s="93">
        <v>161.22886997369926</v>
      </c>
      <c r="Q48" s="93">
        <v>22289</v>
      </c>
      <c r="R48" s="93">
        <v>367</v>
      </c>
      <c r="S48" s="94">
        <v>1.6465521109067252E-2</v>
      </c>
      <c r="T48" s="114"/>
    </row>
    <row r="49" spans="1:20" x14ac:dyDescent="0.2">
      <c r="A49" s="95" t="s">
        <v>152</v>
      </c>
      <c r="B49" s="51" t="s">
        <v>153</v>
      </c>
      <c r="C49" s="89" t="s">
        <v>57</v>
      </c>
      <c r="D49" s="90">
        <v>7541231.7400000002</v>
      </c>
      <c r="E49" s="91">
        <v>1002.588744</v>
      </c>
      <c r="F49" s="92">
        <v>40</v>
      </c>
      <c r="G49" s="92">
        <v>34</v>
      </c>
      <c r="H49" s="92">
        <v>0</v>
      </c>
      <c r="I49" s="91">
        <v>965.9906565</v>
      </c>
      <c r="J49" s="92">
        <v>34</v>
      </c>
      <c r="K49" s="92">
        <v>31</v>
      </c>
      <c r="L49" s="92">
        <v>0</v>
      </c>
      <c r="M49" s="93">
        <v>25328.704133880801</v>
      </c>
      <c r="N49" s="93">
        <v>6332.1760334702003</v>
      </c>
      <c r="O49" s="93">
        <v>4.1454943547446366</v>
      </c>
      <c r="P49" s="93">
        <v>297.73460577134358</v>
      </c>
      <c r="Q49" s="93">
        <v>15255</v>
      </c>
      <c r="R49" s="93">
        <v>428</v>
      </c>
      <c r="S49" s="94">
        <v>2.8056374959029826E-2</v>
      </c>
      <c r="T49" s="114"/>
    </row>
    <row r="50" spans="1:20" x14ac:dyDescent="0.2">
      <c r="A50" s="95" t="s">
        <v>154</v>
      </c>
      <c r="B50" s="51" t="s">
        <v>155</v>
      </c>
      <c r="C50" s="89" t="s">
        <v>57</v>
      </c>
      <c r="D50" s="90">
        <v>9744962.120000001</v>
      </c>
      <c r="E50" s="91">
        <v>1062.808882</v>
      </c>
      <c r="F50" s="92">
        <v>73</v>
      </c>
      <c r="G50" s="92">
        <v>46</v>
      </c>
      <c r="H50" s="92">
        <v>0</v>
      </c>
      <c r="I50" s="91">
        <v>1047.3967909999999</v>
      </c>
      <c r="J50" s="92">
        <v>63</v>
      </c>
      <c r="K50" s="92">
        <v>46</v>
      </c>
      <c r="L50" s="92">
        <v>0</v>
      </c>
      <c r="M50" s="93">
        <v>41711.778074847505</v>
      </c>
      <c r="N50" s="93">
        <v>13903.926024949169</v>
      </c>
      <c r="O50" s="93">
        <v>2.4693265248769078</v>
      </c>
      <c r="P50" s="93">
        <v>233.62614996928843</v>
      </c>
      <c r="Q50" s="93">
        <v>30096</v>
      </c>
      <c r="R50" s="93">
        <v>573</v>
      </c>
      <c r="S50" s="94">
        <v>1.9039074960127592E-2</v>
      </c>
      <c r="T50" s="114"/>
    </row>
    <row r="51" spans="1:20" x14ac:dyDescent="0.2">
      <c r="A51" s="95" t="s">
        <v>156</v>
      </c>
      <c r="B51" s="51" t="s">
        <v>157</v>
      </c>
      <c r="C51" s="89" t="s">
        <v>57</v>
      </c>
      <c r="D51" s="90">
        <v>13207171.890000001</v>
      </c>
      <c r="E51" s="91">
        <v>990.0981008</v>
      </c>
      <c r="F51" s="92">
        <v>32</v>
      </c>
      <c r="G51" s="92">
        <v>27</v>
      </c>
      <c r="H51" s="92">
        <v>0</v>
      </c>
      <c r="I51" s="91">
        <v>959.11171899999999</v>
      </c>
      <c r="J51" s="92">
        <v>30</v>
      </c>
      <c r="K51" s="92">
        <v>27</v>
      </c>
      <c r="L51" s="92">
        <v>0</v>
      </c>
      <c r="M51" s="93">
        <v>16058.042805252162</v>
      </c>
      <c r="N51" s="93">
        <v>5352.680935084054</v>
      </c>
      <c r="O51" s="93">
        <v>9.5279357425774052</v>
      </c>
      <c r="P51" s="93">
        <v>822.46460855617363</v>
      </c>
      <c r="Q51" s="93">
        <v>10749</v>
      </c>
      <c r="R51" s="93">
        <v>245</v>
      </c>
      <c r="S51" s="94">
        <v>2.2792817936552238E-2</v>
      </c>
      <c r="T51" s="114"/>
    </row>
    <row r="52" spans="1:20" x14ac:dyDescent="0.2">
      <c r="A52" s="88" t="s">
        <v>158</v>
      </c>
      <c r="B52" s="51" t="s">
        <v>159</v>
      </c>
      <c r="C52" s="89" t="s">
        <v>57</v>
      </c>
      <c r="D52" s="90">
        <v>21741975.989999995</v>
      </c>
      <c r="E52" s="91">
        <v>1003.321525</v>
      </c>
      <c r="F52" s="92">
        <v>42</v>
      </c>
      <c r="G52" s="92">
        <v>35</v>
      </c>
      <c r="H52" s="92">
        <v>0</v>
      </c>
      <c r="I52" s="91">
        <v>971.13269560000003</v>
      </c>
      <c r="J52" s="92">
        <v>38</v>
      </c>
      <c r="K52" s="92">
        <v>35</v>
      </c>
      <c r="L52" s="92">
        <v>0</v>
      </c>
      <c r="M52" s="93">
        <v>49140.037273938353</v>
      </c>
      <c r="N52" s="93">
        <v>12285.009318484588</v>
      </c>
      <c r="O52" s="93">
        <v>4.5787511056555461</v>
      </c>
      <c r="P52" s="93">
        <v>442.44931823710584</v>
      </c>
      <c r="Q52" s="93">
        <v>30946</v>
      </c>
      <c r="R52" s="93">
        <v>919</v>
      </c>
      <c r="S52" s="94">
        <v>2.969689135914173E-2</v>
      </c>
      <c r="T52" s="114"/>
    </row>
    <row r="53" spans="1:20" x14ac:dyDescent="0.2">
      <c r="A53" s="88" t="s">
        <v>160</v>
      </c>
      <c r="B53" s="51" t="s">
        <v>161</v>
      </c>
      <c r="C53" s="89" t="s">
        <v>57</v>
      </c>
      <c r="D53" s="90">
        <v>10872617.670000002</v>
      </c>
      <c r="E53" s="91">
        <v>988.3513064</v>
      </c>
      <c r="F53" s="92">
        <v>30</v>
      </c>
      <c r="G53" s="92">
        <v>26</v>
      </c>
      <c r="H53" s="92">
        <v>0</v>
      </c>
      <c r="I53" s="91">
        <v>956.58245399999998</v>
      </c>
      <c r="J53" s="92">
        <v>27</v>
      </c>
      <c r="K53" s="92">
        <v>24</v>
      </c>
      <c r="L53" s="92">
        <v>0</v>
      </c>
      <c r="M53" s="93">
        <v>24240.084722437274</v>
      </c>
      <c r="N53" s="93">
        <v>6060.0211806093184</v>
      </c>
      <c r="O53" s="93">
        <v>6.3531131084477384</v>
      </c>
      <c r="P53" s="93">
        <v>448.53876521050336</v>
      </c>
      <c r="Q53" s="93">
        <v>15640</v>
      </c>
      <c r="R53" s="93">
        <v>760</v>
      </c>
      <c r="S53" s="94">
        <v>4.859335038363171E-2</v>
      </c>
      <c r="T53" s="114"/>
    </row>
    <row r="54" spans="1:20" x14ac:dyDescent="0.2">
      <c r="A54" s="88" t="s">
        <v>162</v>
      </c>
      <c r="B54" s="51" t="s">
        <v>163</v>
      </c>
      <c r="C54" s="89" t="s">
        <v>56</v>
      </c>
      <c r="D54" s="90">
        <v>98810093.689999998</v>
      </c>
      <c r="E54" s="91">
        <v>1016.684788</v>
      </c>
      <c r="F54" s="92">
        <v>50</v>
      </c>
      <c r="G54" s="92">
        <v>0</v>
      </c>
      <c r="H54" s="92">
        <v>10</v>
      </c>
      <c r="I54" s="91">
        <v>1085.522115</v>
      </c>
      <c r="J54" s="92">
        <v>73</v>
      </c>
      <c r="K54" s="92">
        <v>0</v>
      </c>
      <c r="L54" s="92">
        <v>24</v>
      </c>
      <c r="M54" s="93">
        <v>169937.84126461489</v>
      </c>
      <c r="N54" s="93">
        <v>16993.784126461491</v>
      </c>
      <c r="O54" s="93">
        <v>4.4192629164365886</v>
      </c>
      <c r="P54" s="93">
        <v>581.44844582402391</v>
      </c>
      <c r="Q54" s="93">
        <v>138224</v>
      </c>
      <c r="R54" s="93">
        <v>6195</v>
      </c>
      <c r="S54" s="94">
        <v>4.4818555388355136E-2</v>
      </c>
      <c r="T54" s="114"/>
    </row>
    <row r="55" spans="1:20" x14ac:dyDescent="0.2">
      <c r="A55" s="88" t="s">
        <v>309</v>
      </c>
      <c r="B55" s="51" t="s">
        <v>164</v>
      </c>
      <c r="C55" s="89" t="s">
        <v>56</v>
      </c>
      <c r="D55" s="90">
        <v>64641115.049999997</v>
      </c>
      <c r="E55" s="91">
        <v>1026.530542</v>
      </c>
      <c r="F55" s="92">
        <v>55</v>
      </c>
      <c r="G55" s="92">
        <v>0</v>
      </c>
      <c r="H55" s="92">
        <v>14</v>
      </c>
      <c r="I55" s="91">
        <v>1049.4195360000001</v>
      </c>
      <c r="J55" s="92">
        <v>65</v>
      </c>
      <c r="K55" s="92">
        <v>0</v>
      </c>
      <c r="L55" s="92">
        <v>18</v>
      </c>
      <c r="M55" s="93">
        <v>154594.75470022758</v>
      </c>
      <c r="N55" s="93">
        <v>12882.896225018965</v>
      </c>
      <c r="O55" s="93">
        <v>4.133387327655945</v>
      </c>
      <c r="P55" s="93">
        <v>418.13265382350539</v>
      </c>
      <c r="Q55" s="93">
        <v>120356</v>
      </c>
      <c r="R55" s="93">
        <v>6485</v>
      </c>
      <c r="S55" s="94">
        <v>5.3881817275416265E-2</v>
      </c>
      <c r="T55" s="114"/>
    </row>
    <row r="56" spans="1:20" x14ac:dyDescent="0.2">
      <c r="A56" s="88" t="s">
        <v>165</v>
      </c>
      <c r="B56" s="51" t="s">
        <v>166</v>
      </c>
      <c r="C56" s="89" t="s">
        <v>56</v>
      </c>
      <c r="D56" s="90">
        <v>83375783.5</v>
      </c>
      <c r="E56" s="91">
        <v>1018.342368</v>
      </c>
      <c r="F56" s="92">
        <v>52</v>
      </c>
      <c r="G56" s="92">
        <v>0</v>
      </c>
      <c r="H56" s="92">
        <v>11</v>
      </c>
      <c r="I56" s="91">
        <v>1044.1960019999999</v>
      </c>
      <c r="J56" s="92">
        <v>61</v>
      </c>
      <c r="K56" s="92">
        <v>0</v>
      </c>
      <c r="L56" s="92">
        <v>15</v>
      </c>
      <c r="M56" s="93">
        <v>133580.29866209949</v>
      </c>
      <c r="N56" s="93">
        <v>12143.663514736318</v>
      </c>
      <c r="O56" s="93">
        <v>5.3450995929131127</v>
      </c>
      <c r="P56" s="93">
        <v>624.16227793370001</v>
      </c>
      <c r="Q56" s="93">
        <v>99880</v>
      </c>
      <c r="R56" s="93">
        <v>4659</v>
      </c>
      <c r="S56" s="94">
        <v>4.6645975170204246E-2</v>
      </c>
      <c r="T56" s="114"/>
    </row>
    <row r="57" spans="1:20" x14ac:dyDescent="0.2">
      <c r="A57" s="88" t="s">
        <v>167</v>
      </c>
      <c r="B57" s="51" t="s">
        <v>168</v>
      </c>
      <c r="C57" s="89" t="s">
        <v>56</v>
      </c>
      <c r="D57" s="90">
        <v>19263611.550000001</v>
      </c>
      <c r="E57" s="91">
        <v>1089.616442</v>
      </c>
      <c r="F57" s="92">
        <v>78</v>
      </c>
      <c r="G57" s="92">
        <v>0</v>
      </c>
      <c r="H57" s="92">
        <v>29</v>
      </c>
      <c r="I57" s="91">
        <v>1130.726944</v>
      </c>
      <c r="J57" s="92">
        <v>80</v>
      </c>
      <c r="K57" s="92">
        <v>0</v>
      </c>
      <c r="L57" s="92">
        <v>31</v>
      </c>
      <c r="M57" s="93">
        <v>142817.79610796989</v>
      </c>
      <c r="N57" s="93">
        <v>35704.449026992472</v>
      </c>
      <c r="O57" s="93">
        <v>1.1273104920221877</v>
      </c>
      <c r="P57" s="93">
        <v>134.88243114630308</v>
      </c>
      <c r="Q57" s="93">
        <v>106457</v>
      </c>
      <c r="R57" s="93">
        <v>3107</v>
      </c>
      <c r="S57" s="94">
        <v>2.9185492734155574E-2</v>
      </c>
      <c r="T57" s="114"/>
    </row>
    <row r="58" spans="1:20" x14ac:dyDescent="0.2">
      <c r="A58" s="88" t="s">
        <v>169</v>
      </c>
      <c r="B58" s="51" t="s">
        <v>170</v>
      </c>
      <c r="C58" s="89" t="s">
        <v>56</v>
      </c>
      <c r="D58" s="90">
        <v>62945798.119999997</v>
      </c>
      <c r="E58" s="91">
        <v>1042.697471</v>
      </c>
      <c r="F58" s="92">
        <v>67</v>
      </c>
      <c r="G58" s="92">
        <v>0</v>
      </c>
      <c r="H58" s="92">
        <v>21</v>
      </c>
      <c r="I58" s="91">
        <v>1067.255885</v>
      </c>
      <c r="J58" s="92">
        <v>70</v>
      </c>
      <c r="K58" s="92">
        <v>0</v>
      </c>
      <c r="L58" s="92">
        <v>22</v>
      </c>
      <c r="M58" s="93">
        <v>146512.79818330094</v>
      </c>
      <c r="N58" s="93">
        <v>24418.799697216822</v>
      </c>
      <c r="O58" s="93">
        <v>2.9348971921349194</v>
      </c>
      <c r="P58" s="93">
        <v>429.62661897460339</v>
      </c>
      <c r="Q58" s="93">
        <v>103330</v>
      </c>
      <c r="R58" s="93">
        <v>3946</v>
      </c>
      <c r="S58" s="94">
        <v>3.818832865576309E-2</v>
      </c>
      <c r="T58" s="114"/>
    </row>
    <row r="59" spans="1:20" x14ac:dyDescent="0.2">
      <c r="A59" s="88" t="s">
        <v>171</v>
      </c>
      <c r="B59" s="51" t="s">
        <v>172</v>
      </c>
      <c r="C59" s="89" t="s">
        <v>56</v>
      </c>
      <c r="D59" s="90">
        <v>59126804.770000003</v>
      </c>
      <c r="E59" s="91">
        <v>1056.081109</v>
      </c>
      <c r="F59" s="92">
        <v>70</v>
      </c>
      <c r="G59" s="92">
        <v>0</v>
      </c>
      <c r="H59" s="92">
        <v>24</v>
      </c>
      <c r="I59" s="91">
        <v>1075.1609020000001</v>
      </c>
      <c r="J59" s="92">
        <v>71</v>
      </c>
      <c r="K59" s="92">
        <v>0</v>
      </c>
      <c r="L59" s="92">
        <v>23</v>
      </c>
      <c r="M59" s="93">
        <v>104897.28248234399</v>
      </c>
      <c r="N59" s="93">
        <v>17482.880413723997</v>
      </c>
      <c r="O59" s="93">
        <v>4.4043085680295153</v>
      </c>
      <c r="P59" s="93">
        <v>563.66383733489056</v>
      </c>
      <c r="Q59" s="93">
        <v>70637</v>
      </c>
      <c r="R59" s="93">
        <v>2763</v>
      </c>
      <c r="S59" s="94">
        <v>3.9115477724138904E-2</v>
      </c>
      <c r="T59" s="114"/>
    </row>
    <row r="60" spans="1:20" x14ac:dyDescent="0.2">
      <c r="A60" s="88" t="s">
        <v>173</v>
      </c>
      <c r="B60" s="51" t="s">
        <v>174</v>
      </c>
      <c r="C60" s="89" t="s">
        <v>56</v>
      </c>
      <c r="D60" s="90">
        <v>59053993.600000001</v>
      </c>
      <c r="E60" s="91">
        <v>1057.6847130000001</v>
      </c>
      <c r="F60" s="92">
        <v>71</v>
      </c>
      <c r="G60" s="92">
        <v>0</v>
      </c>
      <c r="H60" s="92">
        <v>25</v>
      </c>
      <c r="I60" s="91">
        <v>1064.256909</v>
      </c>
      <c r="J60" s="92">
        <v>67</v>
      </c>
      <c r="K60" s="92">
        <v>0</v>
      </c>
      <c r="L60" s="92">
        <v>20</v>
      </c>
      <c r="M60" s="93">
        <v>104383.76161675196</v>
      </c>
      <c r="N60" s="93">
        <v>11598.195735194662</v>
      </c>
      <c r="O60" s="93">
        <v>6.0737416450630475</v>
      </c>
      <c r="P60" s="93">
        <v>565.73927481956889</v>
      </c>
      <c r="Q60" s="93">
        <v>76062</v>
      </c>
      <c r="R60" s="93">
        <v>2005</v>
      </c>
      <c r="S60" s="94">
        <v>2.6360074675922274E-2</v>
      </c>
      <c r="T60" s="114"/>
    </row>
    <row r="61" spans="1:20" x14ac:dyDescent="0.2">
      <c r="A61" s="88" t="s">
        <v>175</v>
      </c>
      <c r="B61" s="51" t="s">
        <v>176</v>
      </c>
      <c r="C61" s="89" t="s">
        <v>56</v>
      </c>
      <c r="D61" s="90">
        <v>64200755.529999994</v>
      </c>
      <c r="E61" s="91">
        <v>1041.026734</v>
      </c>
      <c r="F61" s="92">
        <v>63</v>
      </c>
      <c r="G61" s="92">
        <v>0</v>
      </c>
      <c r="H61" s="92">
        <v>17</v>
      </c>
      <c r="I61" s="91">
        <v>1034.655377</v>
      </c>
      <c r="J61" s="92">
        <v>60</v>
      </c>
      <c r="K61" s="92">
        <v>0</v>
      </c>
      <c r="L61" s="92">
        <v>14</v>
      </c>
      <c r="M61" s="93">
        <v>94221.632902353158</v>
      </c>
      <c r="N61" s="93">
        <v>11777.704112794145</v>
      </c>
      <c r="O61" s="93">
        <v>6.7924953143538245</v>
      </c>
      <c r="P61" s="93">
        <v>681.38020486796927</v>
      </c>
      <c r="Q61" s="93">
        <v>66875</v>
      </c>
      <c r="R61" s="93">
        <v>2506</v>
      </c>
      <c r="S61" s="94">
        <v>3.7472897196261686E-2</v>
      </c>
      <c r="T61" s="114"/>
    </row>
    <row r="62" spans="1:20" x14ac:dyDescent="0.2">
      <c r="A62" s="88" t="s">
        <v>177</v>
      </c>
      <c r="B62" s="51" t="s">
        <v>178</v>
      </c>
      <c r="C62" s="89" t="s">
        <v>56</v>
      </c>
      <c r="D62" s="90">
        <v>79237592.810000002</v>
      </c>
      <c r="E62" s="91">
        <v>1042.1690060000001</v>
      </c>
      <c r="F62" s="92">
        <v>65</v>
      </c>
      <c r="G62" s="92">
        <v>0</v>
      </c>
      <c r="H62" s="92">
        <v>19</v>
      </c>
      <c r="I62" s="91">
        <v>1028.669427</v>
      </c>
      <c r="J62" s="92">
        <v>58</v>
      </c>
      <c r="K62" s="92">
        <v>0</v>
      </c>
      <c r="L62" s="92">
        <v>12</v>
      </c>
      <c r="M62" s="93">
        <v>130797.98658844476</v>
      </c>
      <c r="N62" s="93">
        <v>11890.726053494978</v>
      </c>
      <c r="O62" s="93">
        <v>5.8945861485310767</v>
      </c>
      <c r="P62" s="93">
        <v>605.80131909308898</v>
      </c>
      <c r="Q62" s="93">
        <v>92130</v>
      </c>
      <c r="R62" s="93">
        <v>3425</v>
      </c>
      <c r="S62" s="94">
        <v>3.7175729946814284E-2</v>
      </c>
      <c r="T62" s="114"/>
    </row>
    <row r="63" spans="1:20" x14ac:dyDescent="0.2">
      <c r="A63" s="88" t="s">
        <v>179</v>
      </c>
      <c r="B63" s="51" t="s">
        <v>180</v>
      </c>
      <c r="C63" s="89" t="s">
        <v>56</v>
      </c>
      <c r="D63" s="90">
        <v>126045998.69</v>
      </c>
      <c r="E63" s="91">
        <v>1042.3084329999999</v>
      </c>
      <c r="F63" s="92">
        <v>66</v>
      </c>
      <c r="G63" s="92">
        <v>0</v>
      </c>
      <c r="H63" s="92">
        <v>20</v>
      </c>
      <c r="I63" s="91">
        <v>1066.962401</v>
      </c>
      <c r="J63" s="92">
        <v>68</v>
      </c>
      <c r="K63" s="92">
        <v>0</v>
      </c>
      <c r="L63" s="92">
        <v>21</v>
      </c>
      <c r="M63" s="93">
        <v>165975.50280022059</v>
      </c>
      <c r="N63" s="93">
        <v>11065.033520014706</v>
      </c>
      <c r="O63" s="93">
        <v>5.7538611655811822</v>
      </c>
      <c r="P63" s="93">
        <v>759.42531616679321</v>
      </c>
      <c r="Q63" s="93">
        <v>118544</v>
      </c>
      <c r="R63" s="93">
        <v>2617</v>
      </c>
      <c r="S63" s="94">
        <v>2.2076191118909433E-2</v>
      </c>
      <c r="T63" s="114"/>
    </row>
    <row r="64" spans="1:20" x14ac:dyDescent="0.2">
      <c r="A64" s="88" t="s">
        <v>181</v>
      </c>
      <c r="B64" s="51" t="s">
        <v>182</v>
      </c>
      <c r="C64" s="89" t="s">
        <v>56</v>
      </c>
      <c r="D64" s="90">
        <v>30478856.879999999</v>
      </c>
      <c r="E64" s="91">
        <v>1061.0156730000001</v>
      </c>
      <c r="F64" s="92">
        <v>72</v>
      </c>
      <c r="G64" s="92">
        <v>0</v>
      </c>
      <c r="H64" s="92">
        <v>26</v>
      </c>
      <c r="I64" s="91">
        <v>1105.7346580000001</v>
      </c>
      <c r="J64" s="92">
        <v>76</v>
      </c>
      <c r="K64" s="92">
        <v>0</v>
      </c>
      <c r="L64" s="92">
        <v>27</v>
      </c>
      <c r="M64" s="93">
        <v>100449.74662071452</v>
      </c>
      <c r="N64" s="93">
        <v>10044.974662071452</v>
      </c>
      <c r="O64" s="93">
        <v>3.7531204675259571</v>
      </c>
      <c r="P64" s="93">
        <v>303.42392992870646</v>
      </c>
      <c r="Q64" s="93">
        <v>81360</v>
      </c>
      <c r="R64" s="93">
        <v>4081</v>
      </c>
      <c r="S64" s="94">
        <v>5.0159783677482792E-2</v>
      </c>
      <c r="T64" s="114"/>
    </row>
    <row r="65" spans="1:20" x14ac:dyDescent="0.2">
      <c r="A65" s="88" t="s">
        <v>183</v>
      </c>
      <c r="B65" s="51" t="s">
        <v>184</v>
      </c>
      <c r="C65" s="89" t="s">
        <v>56</v>
      </c>
      <c r="D65" s="90">
        <v>89378925.429999992</v>
      </c>
      <c r="E65" s="91">
        <v>1044.259648</v>
      </c>
      <c r="F65" s="92">
        <v>68</v>
      </c>
      <c r="G65" s="92">
        <v>0</v>
      </c>
      <c r="H65" s="92">
        <v>22</v>
      </c>
      <c r="I65" s="91">
        <v>1048.233929</v>
      </c>
      <c r="J65" s="92">
        <v>64</v>
      </c>
      <c r="K65" s="92">
        <v>0</v>
      </c>
      <c r="L65" s="92">
        <v>17</v>
      </c>
      <c r="M65" s="93">
        <v>132459.90165119077</v>
      </c>
      <c r="N65" s="93">
        <v>8278.743853199423</v>
      </c>
      <c r="O65" s="93">
        <v>6.7794101369992017</v>
      </c>
      <c r="P65" s="93">
        <v>674.76213039447407</v>
      </c>
      <c r="Q65" s="93">
        <v>97246</v>
      </c>
      <c r="R65" s="93">
        <v>4939</v>
      </c>
      <c r="S65" s="94">
        <v>5.0788721386997922E-2</v>
      </c>
      <c r="T65" s="114"/>
    </row>
    <row r="66" spans="1:20" x14ac:dyDescent="0.2">
      <c r="A66" s="88" t="s">
        <v>185</v>
      </c>
      <c r="B66" s="51" t="s">
        <v>186</v>
      </c>
      <c r="C66" s="89" t="s">
        <v>56</v>
      </c>
      <c r="D66" s="90">
        <v>141175361.56</v>
      </c>
      <c r="E66" s="91">
        <v>886.65791239999999</v>
      </c>
      <c r="F66" s="92">
        <v>1</v>
      </c>
      <c r="G66" s="92">
        <v>0</v>
      </c>
      <c r="H66" s="92">
        <v>1</v>
      </c>
      <c r="I66" s="91">
        <v>917.86083599999995</v>
      </c>
      <c r="J66" s="92">
        <v>3</v>
      </c>
      <c r="K66" s="92">
        <v>0</v>
      </c>
      <c r="L66" s="92">
        <v>1</v>
      </c>
      <c r="M66" s="93">
        <v>131752.11897426541</v>
      </c>
      <c r="N66" s="93">
        <v>9410.8656410189578</v>
      </c>
      <c r="O66" s="93">
        <v>7.0435299805786222</v>
      </c>
      <c r="P66" s="93">
        <v>1071.5225125720763</v>
      </c>
      <c r="Q66" s="93">
        <v>86894</v>
      </c>
      <c r="R66" s="93">
        <v>6605</v>
      </c>
      <c r="S66" s="94">
        <v>7.6012152737818486E-2</v>
      </c>
      <c r="T66" s="114"/>
    </row>
    <row r="67" spans="1:20" x14ac:dyDescent="0.2">
      <c r="A67" s="88" t="s">
        <v>187</v>
      </c>
      <c r="B67" s="51" t="s">
        <v>188</v>
      </c>
      <c r="C67" s="89" t="s">
        <v>56</v>
      </c>
      <c r="D67" s="90">
        <v>68240983.00999999</v>
      </c>
      <c r="E67" s="91">
        <v>1003.136321</v>
      </c>
      <c r="F67" s="92">
        <v>41</v>
      </c>
      <c r="G67" s="92">
        <v>0</v>
      </c>
      <c r="H67" s="92">
        <v>7</v>
      </c>
      <c r="I67" s="91">
        <v>982.10581490000004</v>
      </c>
      <c r="J67" s="92">
        <v>42</v>
      </c>
      <c r="K67" s="92">
        <v>0</v>
      </c>
      <c r="L67" s="92">
        <v>6</v>
      </c>
      <c r="M67" s="93">
        <v>113589.17251004143</v>
      </c>
      <c r="N67" s="93">
        <v>12621.019167782382</v>
      </c>
      <c r="O67" s="93">
        <v>4.5690974635291024</v>
      </c>
      <c r="P67" s="93">
        <v>600.77013945996828</v>
      </c>
      <c r="Q67" s="93">
        <v>79280</v>
      </c>
      <c r="R67" s="93">
        <v>4139</v>
      </c>
      <c r="S67" s="94">
        <v>5.2207366296670027E-2</v>
      </c>
      <c r="T67" s="114"/>
    </row>
    <row r="68" spans="1:20" x14ac:dyDescent="0.2">
      <c r="A68" s="88" t="s">
        <v>189</v>
      </c>
      <c r="B68" s="51" t="s">
        <v>190</v>
      </c>
      <c r="C68" s="89" t="s">
        <v>56</v>
      </c>
      <c r="D68" s="90">
        <v>166564427.54999998</v>
      </c>
      <c r="E68" s="91">
        <v>994.67103910000003</v>
      </c>
      <c r="F68" s="92">
        <v>36</v>
      </c>
      <c r="G68" s="92">
        <v>0</v>
      </c>
      <c r="H68" s="92">
        <v>6</v>
      </c>
      <c r="I68" s="91">
        <v>986.34153939999999</v>
      </c>
      <c r="J68" s="92">
        <v>44</v>
      </c>
      <c r="K68" s="92">
        <v>0</v>
      </c>
      <c r="L68" s="92">
        <v>7</v>
      </c>
      <c r="M68" s="93">
        <v>305954.85260420915</v>
      </c>
      <c r="N68" s="93">
        <v>23534.988661862244</v>
      </c>
      <c r="O68" s="93">
        <v>2.9841004064121823</v>
      </c>
      <c r="P68" s="93">
        <v>544.4085169175986</v>
      </c>
      <c r="Q68" s="93">
        <v>224840</v>
      </c>
      <c r="R68" s="93">
        <v>12501</v>
      </c>
      <c r="S68" s="94">
        <v>5.5599537448852515E-2</v>
      </c>
      <c r="T68" s="114"/>
    </row>
    <row r="69" spans="1:20" x14ac:dyDescent="0.2">
      <c r="A69" s="88" t="s">
        <v>191</v>
      </c>
      <c r="B69" s="51" t="s">
        <v>192</v>
      </c>
      <c r="C69" s="89" t="s">
        <v>56</v>
      </c>
      <c r="D69" s="90">
        <v>39473887.760000005</v>
      </c>
      <c r="E69" s="91">
        <v>1020.9559819999999</v>
      </c>
      <c r="F69" s="92">
        <v>54</v>
      </c>
      <c r="G69" s="92">
        <v>0</v>
      </c>
      <c r="H69" s="92">
        <v>13</v>
      </c>
      <c r="I69" s="91">
        <v>992.89152939999997</v>
      </c>
      <c r="J69" s="92">
        <v>50</v>
      </c>
      <c r="K69" s="92">
        <v>0</v>
      </c>
      <c r="L69" s="92">
        <v>8</v>
      </c>
      <c r="M69" s="93">
        <v>99229.208382677709</v>
      </c>
      <c r="N69" s="93">
        <v>16538.201397112953</v>
      </c>
      <c r="O69" s="93">
        <v>4.0814595480608533</v>
      </c>
      <c r="P69" s="93">
        <v>397.80512616576414</v>
      </c>
      <c r="Q69" s="93">
        <v>74930</v>
      </c>
      <c r="R69" s="93">
        <v>3048</v>
      </c>
      <c r="S69" s="94">
        <v>4.0677966101694912E-2</v>
      </c>
      <c r="T69" s="114"/>
    </row>
    <row r="70" spans="1:20" x14ac:dyDescent="0.2">
      <c r="A70" s="88" t="s">
        <v>193</v>
      </c>
      <c r="B70" s="51" t="s">
        <v>194</v>
      </c>
      <c r="C70" s="89" t="s">
        <v>56</v>
      </c>
      <c r="D70" s="90">
        <v>30194837.510000002</v>
      </c>
      <c r="E70" s="91">
        <v>1041.2497189999999</v>
      </c>
      <c r="F70" s="92">
        <v>64</v>
      </c>
      <c r="G70" s="92">
        <v>0</v>
      </c>
      <c r="H70" s="92">
        <v>18</v>
      </c>
      <c r="I70" s="91">
        <v>1014.133403</v>
      </c>
      <c r="J70" s="92">
        <v>55</v>
      </c>
      <c r="K70" s="92">
        <v>0</v>
      </c>
      <c r="L70" s="92">
        <v>10</v>
      </c>
      <c r="M70" s="93">
        <v>126876.03351733467</v>
      </c>
      <c r="N70" s="93">
        <v>14097.337057481629</v>
      </c>
      <c r="O70" s="93">
        <v>3.5625325561446144</v>
      </c>
      <c r="P70" s="93">
        <v>237.98692844440615</v>
      </c>
      <c r="Q70" s="93">
        <v>89564</v>
      </c>
      <c r="R70" s="93">
        <v>3157</v>
      </c>
      <c r="S70" s="94">
        <v>3.5248537358760219E-2</v>
      </c>
      <c r="T70" s="114"/>
    </row>
    <row r="71" spans="1:20" x14ac:dyDescent="0.2">
      <c r="A71" s="88" t="s">
        <v>195</v>
      </c>
      <c r="B71" s="51" t="s">
        <v>196</v>
      </c>
      <c r="C71" s="89" t="s">
        <v>56</v>
      </c>
      <c r="D71" s="90">
        <v>147909963.54999998</v>
      </c>
      <c r="E71" s="91">
        <v>940.81640760000005</v>
      </c>
      <c r="F71" s="92">
        <v>8</v>
      </c>
      <c r="G71" s="92">
        <v>0</v>
      </c>
      <c r="H71" s="92">
        <v>3</v>
      </c>
      <c r="I71" s="91">
        <v>948.5714471</v>
      </c>
      <c r="J71" s="92">
        <v>24</v>
      </c>
      <c r="K71" s="92">
        <v>0</v>
      </c>
      <c r="L71" s="92">
        <v>3</v>
      </c>
      <c r="M71" s="93">
        <v>202753.47430286833</v>
      </c>
      <c r="N71" s="93">
        <v>14482.391021633452</v>
      </c>
      <c r="O71" s="93">
        <v>4.1084376130378129</v>
      </c>
      <c r="P71" s="93">
        <v>729.50643168291947</v>
      </c>
      <c r="Q71" s="93">
        <v>141505</v>
      </c>
      <c r="R71" s="93">
        <v>11244</v>
      </c>
      <c r="S71" s="94">
        <v>7.9460089749478824E-2</v>
      </c>
      <c r="T71" s="114"/>
    </row>
    <row r="72" spans="1:20" x14ac:dyDescent="0.2">
      <c r="A72" s="88" t="s">
        <v>197</v>
      </c>
      <c r="B72" s="51" t="s">
        <v>198</v>
      </c>
      <c r="C72" s="89" t="s">
        <v>56</v>
      </c>
      <c r="D72" s="90">
        <v>175897780.03</v>
      </c>
      <c r="E72" s="91">
        <v>912.46966369999996</v>
      </c>
      <c r="F72" s="92">
        <v>3</v>
      </c>
      <c r="G72" s="92">
        <v>0</v>
      </c>
      <c r="H72" s="92">
        <v>2</v>
      </c>
      <c r="I72" s="91">
        <v>928.42035820000001</v>
      </c>
      <c r="J72" s="92">
        <v>13</v>
      </c>
      <c r="K72" s="92">
        <v>0</v>
      </c>
      <c r="L72" s="92">
        <v>2</v>
      </c>
      <c r="M72" s="93">
        <v>161206.49993981453</v>
      </c>
      <c r="N72" s="93">
        <v>10747.099995987635</v>
      </c>
      <c r="O72" s="93">
        <v>5.9116722982993659</v>
      </c>
      <c r="P72" s="93">
        <v>1091.1332985684223</v>
      </c>
      <c r="Q72" s="93">
        <v>109723</v>
      </c>
      <c r="R72" s="93">
        <v>7204</v>
      </c>
      <c r="S72" s="94">
        <v>6.5656243449413523E-2</v>
      </c>
      <c r="T72" s="114"/>
    </row>
    <row r="73" spans="1:20" x14ac:dyDescent="0.2">
      <c r="A73" s="88" t="s">
        <v>199</v>
      </c>
      <c r="B73" s="51" t="s">
        <v>200</v>
      </c>
      <c r="C73" s="89" t="s">
        <v>56</v>
      </c>
      <c r="D73" s="90">
        <v>95699646.060000002</v>
      </c>
      <c r="E73" s="91">
        <v>985.18786850000004</v>
      </c>
      <c r="F73" s="92">
        <v>28</v>
      </c>
      <c r="G73" s="92">
        <v>0</v>
      </c>
      <c r="H73" s="92">
        <v>4</v>
      </c>
      <c r="I73" s="91">
        <v>973.9039808</v>
      </c>
      <c r="J73" s="92">
        <v>40</v>
      </c>
      <c r="K73" s="92">
        <v>0</v>
      </c>
      <c r="L73" s="92">
        <v>4</v>
      </c>
      <c r="M73" s="93">
        <v>167228.77550828204</v>
      </c>
      <c r="N73" s="93">
        <v>23889.825072611718</v>
      </c>
      <c r="O73" s="93">
        <v>3.1274521888375504</v>
      </c>
      <c r="P73" s="93">
        <v>572.26781556658864</v>
      </c>
      <c r="Q73" s="93">
        <v>118981</v>
      </c>
      <c r="R73" s="93">
        <v>7147</v>
      </c>
      <c r="S73" s="94">
        <v>6.0068414284633678E-2</v>
      </c>
      <c r="T73" s="114"/>
    </row>
    <row r="74" spans="1:20" x14ac:dyDescent="0.2">
      <c r="A74" s="88" t="s">
        <v>201</v>
      </c>
      <c r="B74" s="51" t="s">
        <v>202</v>
      </c>
      <c r="C74" s="89" t="s">
        <v>56</v>
      </c>
      <c r="D74" s="90">
        <v>50208970.969999999</v>
      </c>
      <c r="E74" s="91">
        <v>1020.66275</v>
      </c>
      <c r="F74" s="92">
        <v>53</v>
      </c>
      <c r="G74" s="92">
        <v>0</v>
      </c>
      <c r="H74" s="92">
        <v>12</v>
      </c>
      <c r="I74" s="91">
        <v>1034.269139</v>
      </c>
      <c r="J74" s="92">
        <v>59</v>
      </c>
      <c r="K74" s="92">
        <v>0</v>
      </c>
      <c r="L74" s="92">
        <v>13</v>
      </c>
      <c r="M74" s="93">
        <v>75032.815710133684</v>
      </c>
      <c r="N74" s="93">
        <v>8336.9795233481873</v>
      </c>
      <c r="O74" s="93">
        <v>7.1302135597151075</v>
      </c>
      <c r="P74" s="93">
        <v>669.16016005539484</v>
      </c>
      <c r="Q74" s="93">
        <v>58222</v>
      </c>
      <c r="R74" s="93">
        <v>1884</v>
      </c>
      <c r="S74" s="94">
        <v>3.2358902133214247E-2</v>
      </c>
      <c r="T74" s="114"/>
    </row>
    <row r="75" spans="1:20" x14ac:dyDescent="0.2">
      <c r="A75" s="88" t="s">
        <v>203</v>
      </c>
      <c r="B75" s="51" t="s">
        <v>204</v>
      </c>
      <c r="C75" s="89" t="s">
        <v>56</v>
      </c>
      <c r="D75" s="90">
        <v>132357385.44</v>
      </c>
      <c r="E75" s="91">
        <v>1005.516265</v>
      </c>
      <c r="F75" s="92">
        <v>44</v>
      </c>
      <c r="G75" s="92">
        <v>0</v>
      </c>
      <c r="H75" s="92">
        <v>8</v>
      </c>
      <c r="I75" s="91">
        <v>1004.37918</v>
      </c>
      <c r="J75" s="92">
        <v>54</v>
      </c>
      <c r="K75" s="92">
        <v>0</v>
      </c>
      <c r="L75" s="92">
        <v>9</v>
      </c>
      <c r="M75" s="93">
        <v>246498.19162081438</v>
      </c>
      <c r="N75" s="93">
        <v>17607.013687201026</v>
      </c>
      <c r="O75" s="93">
        <v>3.94729062149371</v>
      </c>
      <c r="P75" s="93">
        <v>536.95073610764655</v>
      </c>
      <c r="Q75" s="93">
        <v>193030</v>
      </c>
      <c r="R75" s="93">
        <v>9591</v>
      </c>
      <c r="S75" s="94">
        <v>4.9686577215976795E-2</v>
      </c>
      <c r="T75" s="114"/>
    </row>
    <row r="76" spans="1:20" x14ac:dyDescent="0.2">
      <c r="A76" s="88" t="s">
        <v>205</v>
      </c>
      <c r="B76" s="51" t="s">
        <v>206</v>
      </c>
      <c r="C76" s="89" t="s">
        <v>56</v>
      </c>
      <c r="D76" s="90">
        <v>88228556.769999996</v>
      </c>
      <c r="E76" s="91">
        <v>1037.538438</v>
      </c>
      <c r="F76" s="92">
        <v>60</v>
      </c>
      <c r="G76" s="92">
        <v>0</v>
      </c>
      <c r="H76" s="92">
        <v>15</v>
      </c>
      <c r="I76" s="91">
        <v>1016.2089109999999</v>
      </c>
      <c r="J76" s="92">
        <v>56</v>
      </c>
      <c r="K76" s="92">
        <v>0</v>
      </c>
      <c r="L76" s="92">
        <v>11</v>
      </c>
      <c r="M76" s="93">
        <v>140637.69094214431</v>
      </c>
      <c r="N76" s="93">
        <v>8789.8556838840195</v>
      </c>
      <c r="O76" s="93">
        <v>5.4395091022555722</v>
      </c>
      <c r="P76" s="93">
        <v>627.34645441736916</v>
      </c>
      <c r="Q76" s="93">
        <v>85429</v>
      </c>
      <c r="R76" s="93">
        <v>2952</v>
      </c>
      <c r="S76" s="94">
        <v>3.4555010593592339E-2</v>
      </c>
      <c r="T76" s="114"/>
    </row>
    <row r="77" spans="1:20" x14ac:dyDescent="0.2">
      <c r="A77" s="88" t="s">
        <v>207</v>
      </c>
      <c r="B77" s="51" t="s">
        <v>208</v>
      </c>
      <c r="C77" s="89" t="s">
        <v>56</v>
      </c>
      <c r="D77" s="90">
        <v>31632584.68</v>
      </c>
      <c r="E77" s="91">
        <v>1045.7414289999999</v>
      </c>
      <c r="F77" s="92">
        <v>69</v>
      </c>
      <c r="G77" s="92">
        <v>0</v>
      </c>
      <c r="H77" s="92">
        <v>23</v>
      </c>
      <c r="I77" s="91">
        <v>1107.8612539999999</v>
      </c>
      <c r="J77" s="92">
        <v>77</v>
      </c>
      <c r="K77" s="92">
        <v>0</v>
      </c>
      <c r="L77" s="92">
        <v>28</v>
      </c>
      <c r="M77" s="93">
        <v>90988.215433378107</v>
      </c>
      <c r="N77" s="93">
        <v>12998.316490482586</v>
      </c>
      <c r="O77" s="93">
        <v>3.1652450663885658</v>
      </c>
      <c r="P77" s="93">
        <v>347.65584234544627</v>
      </c>
      <c r="Q77" s="93">
        <v>74360</v>
      </c>
      <c r="R77" s="93">
        <v>4343</v>
      </c>
      <c r="S77" s="94">
        <v>5.8405056481979557E-2</v>
      </c>
      <c r="T77" s="114"/>
    </row>
    <row r="78" spans="1:20" x14ac:dyDescent="0.2">
      <c r="A78" s="88" t="s">
        <v>209</v>
      </c>
      <c r="B78" s="51" t="s">
        <v>210</v>
      </c>
      <c r="C78" s="89" t="s">
        <v>56</v>
      </c>
      <c r="D78" s="90">
        <v>68432993.539999992</v>
      </c>
      <c r="E78" s="91">
        <v>1009.717021</v>
      </c>
      <c r="F78" s="92">
        <v>48</v>
      </c>
      <c r="G78" s="92">
        <v>0</v>
      </c>
      <c r="H78" s="92">
        <v>9</v>
      </c>
      <c r="I78" s="91">
        <v>1044.5941479999999</v>
      </c>
      <c r="J78" s="92">
        <v>62</v>
      </c>
      <c r="K78" s="92">
        <v>0</v>
      </c>
      <c r="L78" s="92">
        <v>16</v>
      </c>
      <c r="M78" s="93">
        <v>81088.298842305347</v>
      </c>
      <c r="N78" s="93">
        <v>9009.8109824783714</v>
      </c>
      <c r="O78" s="93">
        <v>5.8084829343376247</v>
      </c>
      <c r="P78" s="93">
        <v>843.93179431576834</v>
      </c>
      <c r="Q78" s="93">
        <v>64485</v>
      </c>
      <c r="R78" s="93">
        <v>2719</v>
      </c>
      <c r="S78" s="94">
        <v>4.2164844537489338E-2</v>
      </c>
      <c r="T78" s="114"/>
    </row>
    <row r="79" spans="1:20" x14ac:dyDescent="0.2">
      <c r="A79" s="88" t="s">
        <v>211</v>
      </c>
      <c r="B79" s="51" t="s">
        <v>212</v>
      </c>
      <c r="C79" s="89" t="s">
        <v>56</v>
      </c>
      <c r="D79" s="90">
        <v>19336495.280000005</v>
      </c>
      <c r="E79" s="91">
        <v>1084.4760040000001</v>
      </c>
      <c r="F79" s="92">
        <v>76</v>
      </c>
      <c r="G79" s="92">
        <v>0</v>
      </c>
      <c r="H79" s="92">
        <v>28</v>
      </c>
      <c r="I79" s="91">
        <v>1129.989129</v>
      </c>
      <c r="J79" s="92">
        <v>79</v>
      </c>
      <c r="K79" s="92">
        <v>0</v>
      </c>
      <c r="L79" s="92">
        <v>30</v>
      </c>
      <c r="M79" s="93">
        <v>99376.869476228865</v>
      </c>
      <c r="N79" s="93">
        <v>24844.217369057216</v>
      </c>
      <c r="O79" s="93">
        <v>2.0024780519736658</v>
      </c>
      <c r="P79" s="93">
        <v>194.5774241220723</v>
      </c>
      <c r="Q79" s="93">
        <v>78192</v>
      </c>
      <c r="R79" s="93">
        <v>2691</v>
      </c>
      <c r="S79" s="94">
        <v>3.4415285451197056E-2</v>
      </c>
      <c r="T79" s="114"/>
    </row>
    <row r="80" spans="1:20" x14ac:dyDescent="0.2">
      <c r="A80" s="88" t="s">
        <v>213</v>
      </c>
      <c r="B80" s="51" t="s">
        <v>214</v>
      </c>
      <c r="C80" s="89" t="s">
        <v>56</v>
      </c>
      <c r="D80" s="90">
        <v>74734879.170000002</v>
      </c>
      <c r="E80" s="91">
        <v>1074.5926440000001</v>
      </c>
      <c r="F80" s="92">
        <v>74</v>
      </c>
      <c r="G80" s="92">
        <v>0</v>
      </c>
      <c r="H80" s="92">
        <v>27</v>
      </c>
      <c r="I80" s="91">
        <v>1102.8474040000001</v>
      </c>
      <c r="J80" s="92">
        <v>75</v>
      </c>
      <c r="K80" s="92">
        <v>0</v>
      </c>
      <c r="L80" s="92">
        <v>26</v>
      </c>
      <c r="M80" s="93">
        <v>126083.2661725764</v>
      </c>
      <c r="N80" s="93">
        <v>14009.251796952934</v>
      </c>
      <c r="O80" s="93">
        <v>5.1711858345069786</v>
      </c>
      <c r="P80" s="93">
        <v>592.74225231210835</v>
      </c>
      <c r="Q80" s="93">
        <v>97092</v>
      </c>
      <c r="R80" s="93">
        <v>3981</v>
      </c>
      <c r="S80" s="94">
        <v>4.1002348288221482E-2</v>
      </c>
      <c r="T80" s="114"/>
    </row>
    <row r="81" spans="1:20" x14ac:dyDescent="0.2">
      <c r="A81" s="88" t="s">
        <v>215</v>
      </c>
      <c r="B81" s="51" t="s">
        <v>216</v>
      </c>
      <c r="C81" s="89" t="s">
        <v>56</v>
      </c>
      <c r="D81" s="90">
        <v>12464512.800000001</v>
      </c>
      <c r="E81" s="91">
        <v>1090.406575</v>
      </c>
      <c r="F81" s="92">
        <v>79</v>
      </c>
      <c r="G81" s="92">
        <v>0</v>
      </c>
      <c r="H81" s="92">
        <v>30</v>
      </c>
      <c r="I81" s="91">
        <v>1127.126354</v>
      </c>
      <c r="J81" s="92">
        <v>78</v>
      </c>
      <c r="K81" s="92">
        <v>0</v>
      </c>
      <c r="L81" s="92">
        <v>29</v>
      </c>
      <c r="M81" s="93">
        <v>83480.358831238147</v>
      </c>
      <c r="N81" s="93">
        <v>27826.786277079384</v>
      </c>
      <c r="O81" s="93">
        <v>1.6530834549834341</v>
      </c>
      <c r="P81" s="93">
        <v>149.31072379789305</v>
      </c>
      <c r="Q81" s="93">
        <v>59927</v>
      </c>
      <c r="R81" s="93">
        <v>2170</v>
      </c>
      <c r="S81" s="94">
        <v>3.6210723046373086E-2</v>
      </c>
      <c r="T81" s="114"/>
    </row>
    <row r="82" spans="1:20" x14ac:dyDescent="0.2">
      <c r="A82" s="88" t="s">
        <v>217</v>
      </c>
      <c r="B82" s="51" t="s">
        <v>218</v>
      </c>
      <c r="C82" s="89" t="s">
        <v>56</v>
      </c>
      <c r="D82" s="90">
        <v>86596862.290000007</v>
      </c>
      <c r="E82" s="91">
        <v>1040.7154829999999</v>
      </c>
      <c r="F82" s="92">
        <v>62</v>
      </c>
      <c r="G82" s="92">
        <v>0</v>
      </c>
      <c r="H82" s="92">
        <v>16</v>
      </c>
      <c r="I82" s="91">
        <v>1059.755144</v>
      </c>
      <c r="J82" s="92">
        <v>66</v>
      </c>
      <c r="K82" s="92">
        <v>0</v>
      </c>
      <c r="L82" s="92">
        <v>19</v>
      </c>
      <c r="M82" s="93">
        <v>105741.79534127645</v>
      </c>
      <c r="N82" s="93">
        <v>9612.890485570586</v>
      </c>
      <c r="O82" s="93">
        <v>7.0549208814955495</v>
      </c>
      <c r="P82" s="93">
        <v>818.94639683876073</v>
      </c>
      <c r="Q82" s="93">
        <v>80545</v>
      </c>
      <c r="R82" s="93">
        <v>3824</v>
      </c>
      <c r="S82" s="94">
        <v>4.7476565894841394E-2</v>
      </c>
      <c r="T82" s="114"/>
    </row>
    <row r="83" spans="1:20" x14ac:dyDescent="0.2">
      <c r="A83" s="88" t="s">
        <v>219</v>
      </c>
      <c r="B83" s="51" t="s">
        <v>220</v>
      </c>
      <c r="C83" s="89" t="s">
        <v>57</v>
      </c>
      <c r="D83" s="90">
        <v>0</v>
      </c>
      <c r="E83" s="91">
        <v>975.04903739999997</v>
      </c>
      <c r="F83" s="92">
        <v>24</v>
      </c>
      <c r="G83" s="92">
        <v>21</v>
      </c>
      <c r="H83" s="92">
        <v>0</v>
      </c>
      <c r="I83" s="91">
        <v>946.05685129999995</v>
      </c>
      <c r="J83" s="92">
        <v>22</v>
      </c>
      <c r="K83" s="92">
        <v>20</v>
      </c>
      <c r="L83" s="92">
        <v>0</v>
      </c>
      <c r="M83" s="93">
        <v>4997.505733946844</v>
      </c>
      <c r="N83" s="93">
        <v>0</v>
      </c>
      <c r="O83" s="93">
        <v>0</v>
      </c>
      <c r="P83" s="93">
        <v>0</v>
      </c>
      <c r="Q83" s="93">
        <v>2998</v>
      </c>
      <c r="R83" s="93">
        <v>71</v>
      </c>
      <c r="S83" s="94">
        <v>2.3682454969979987E-2</v>
      </c>
      <c r="T83" s="114"/>
    </row>
    <row r="84" spans="1:20" x14ac:dyDescent="0.2">
      <c r="A84" s="88" t="s">
        <v>221</v>
      </c>
      <c r="B84" s="51" t="s">
        <v>222</v>
      </c>
      <c r="C84" s="89" t="s">
        <v>57</v>
      </c>
      <c r="D84" s="90">
        <v>0</v>
      </c>
      <c r="E84" s="91">
        <v>1039.942689</v>
      </c>
      <c r="F84" s="92">
        <v>61</v>
      </c>
      <c r="G84" s="92">
        <v>45</v>
      </c>
      <c r="H84" s="92">
        <v>0</v>
      </c>
      <c r="I84" s="91">
        <v>996.94646399999999</v>
      </c>
      <c r="J84" s="92">
        <v>52</v>
      </c>
      <c r="K84" s="92">
        <v>44</v>
      </c>
      <c r="L84" s="92">
        <v>0</v>
      </c>
      <c r="M84" s="93">
        <v>19888.916468770542</v>
      </c>
      <c r="N84" s="93">
        <v>0</v>
      </c>
      <c r="O84" s="93">
        <v>0</v>
      </c>
      <c r="P84" s="93">
        <v>0</v>
      </c>
      <c r="Q84" s="93">
        <v>14389</v>
      </c>
      <c r="R84" s="93">
        <v>417</v>
      </c>
      <c r="S84" s="94">
        <v>2.8980471193272638E-2</v>
      </c>
      <c r="T84" s="114"/>
    </row>
    <row r="85" spans="1:20" x14ac:dyDescent="0.2">
      <c r="A85" s="88" t="s">
        <v>223</v>
      </c>
      <c r="B85" s="51" t="s">
        <v>224</v>
      </c>
      <c r="C85" s="89" t="s">
        <v>57</v>
      </c>
      <c r="D85" s="90">
        <v>0</v>
      </c>
      <c r="E85" s="91">
        <v>940.10136680000005</v>
      </c>
      <c r="F85" s="92">
        <v>6</v>
      </c>
      <c r="G85" s="92">
        <v>4</v>
      </c>
      <c r="H85" s="92">
        <v>0</v>
      </c>
      <c r="I85" s="91">
        <v>922.83015169999999</v>
      </c>
      <c r="J85" s="92">
        <v>8</v>
      </c>
      <c r="K85" s="92">
        <v>7</v>
      </c>
      <c r="L85" s="92">
        <v>0</v>
      </c>
      <c r="M85" s="93">
        <v>4553.3000948486879</v>
      </c>
      <c r="N85" s="93">
        <v>0</v>
      </c>
      <c r="O85" s="93">
        <v>0</v>
      </c>
      <c r="P85" s="93">
        <v>0</v>
      </c>
      <c r="Q85" s="93">
        <v>2684</v>
      </c>
      <c r="R85" s="93">
        <v>76</v>
      </c>
      <c r="S85" s="94">
        <v>2.8315946348733235E-2</v>
      </c>
      <c r="T85" s="114"/>
    </row>
    <row r="86" spans="1:20" x14ac:dyDescent="0.2">
      <c r="A86" s="88" t="s">
        <v>225</v>
      </c>
      <c r="B86" s="51" t="s">
        <v>226</v>
      </c>
      <c r="C86" s="89" t="s">
        <v>57</v>
      </c>
      <c r="D86" s="90">
        <v>0</v>
      </c>
      <c r="E86" s="91">
        <v>1029.417236</v>
      </c>
      <c r="F86" s="92">
        <v>59</v>
      </c>
      <c r="G86" s="92">
        <v>44</v>
      </c>
      <c r="H86" s="92">
        <v>0</v>
      </c>
      <c r="I86" s="91">
        <v>996.28714849999994</v>
      </c>
      <c r="J86" s="92">
        <v>51</v>
      </c>
      <c r="K86" s="92">
        <v>43</v>
      </c>
      <c r="L86" s="92">
        <v>0</v>
      </c>
      <c r="M86" s="93">
        <v>14183.837377951926</v>
      </c>
      <c r="N86" s="93">
        <v>0</v>
      </c>
      <c r="O86" s="93">
        <v>0</v>
      </c>
      <c r="P86" s="93">
        <v>0</v>
      </c>
      <c r="Q86" s="93">
        <v>9392</v>
      </c>
      <c r="R86" s="93">
        <v>279</v>
      </c>
      <c r="S86" s="94">
        <v>2.9706132879045995E-2</v>
      </c>
      <c r="T86" s="114"/>
    </row>
    <row r="87" spans="1:20" x14ac:dyDescent="0.2">
      <c r="A87" s="88" t="s">
        <v>227</v>
      </c>
      <c r="B87" s="51" t="s">
        <v>228</v>
      </c>
      <c r="C87" s="89" t="s">
        <v>57</v>
      </c>
      <c r="D87" s="90">
        <v>0</v>
      </c>
      <c r="E87" s="91">
        <v>948.1040223</v>
      </c>
      <c r="F87" s="92">
        <v>11</v>
      </c>
      <c r="G87" s="92">
        <v>8</v>
      </c>
      <c r="H87" s="92">
        <v>0</v>
      </c>
      <c r="I87" s="91">
        <v>924.80634620000001</v>
      </c>
      <c r="J87" s="92">
        <v>10</v>
      </c>
      <c r="K87" s="92">
        <v>9</v>
      </c>
      <c r="L87" s="92">
        <v>0</v>
      </c>
      <c r="M87" s="93">
        <v>6379.0741152769169</v>
      </c>
      <c r="N87" s="93">
        <v>0</v>
      </c>
      <c r="O87" s="93">
        <v>0</v>
      </c>
      <c r="P87" s="93">
        <v>0</v>
      </c>
      <c r="Q87" s="93">
        <v>3531</v>
      </c>
      <c r="R87" s="93">
        <v>188</v>
      </c>
      <c r="S87" s="94">
        <v>5.3242707448314927E-2</v>
      </c>
      <c r="T87" s="114"/>
    </row>
    <row r="88" spans="1:20" x14ac:dyDescent="0.2">
      <c r="A88" s="88" t="s">
        <v>229</v>
      </c>
      <c r="B88" s="51" t="s">
        <v>230</v>
      </c>
      <c r="C88" s="89" t="s">
        <v>57</v>
      </c>
      <c r="D88" s="90">
        <v>0</v>
      </c>
      <c r="E88" s="91">
        <v>1028.978572</v>
      </c>
      <c r="F88" s="92">
        <v>58</v>
      </c>
      <c r="G88" s="92">
        <v>43</v>
      </c>
      <c r="H88" s="92">
        <v>0</v>
      </c>
      <c r="I88" s="91">
        <v>998.42383919999997</v>
      </c>
      <c r="J88" s="92">
        <v>53</v>
      </c>
      <c r="K88" s="92">
        <v>45</v>
      </c>
      <c r="L88" s="92">
        <v>0</v>
      </c>
      <c r="M88" s="93">
        <v>13895.382185190358</v>
      </c>
      <c r="N88" s="93">
        <v>0</v>
      </c>
      <c r="O88" s="93">
        <v>0</v>
      </c>
      <c r="P88" s="93">
        <v>0</v>
      </c>
      <c r="Q88" s="93">
        <v>9386</v>
      </c>
      <c r="R88" s="93">
        <v>111</v>
      </c>
      <c r="S88" s="94">
        <v>1.1826124014489665E-2</v>
      </c>
      <c r="T88" s="114"/>
    </row>
    <row r="89" spans="1:20" x14ac:dyDescent="0.2">
      <c r="A89" s="88" t="s">
        <v>231</v>
      </c>
      <c r="B89" s="51" t="s">
        <v>232</v>
      </c>
      <c r="C89" s="89" t="s">
        <v>57</v>
      </c>
      <c r="D89" s="90">
        <v>0</v>
      </c>
      <c r="E89" s="91">
        <v>958.69087960000002</v>
      </c>
      <c r="F89" s="92">
        <v>17</v>
      </c>
      <c r="G89" s="92">
        <v>14</v>
      </c>
      <c r="H89" s="92">
        <v>0</v>
      </c>
      <c r="I89" s="91">
        <v>929.25709740000002</v>
      </c>
      <c r="J89" s="92">
        <v>14</v>
      </c>
      <c r="K89" s="92">
        <v>12</v>
      </c>
      <c r="L89" s="92">
        <v>0</v>
      </c>
      <c r="M89" s="93">
        <v>6430.8570172882401</v>
      </c>
      <c r="N89" s="93">
        <v>0</v>
      </c>
      <c r="O89" s="93">
        <v>0</v>
      </c>
      <c r="P89" s="93">
        <v>0</v>
      </c>
      <c r="Q89" s="93">
        <v>3561</v>
      </c>
      <c r="R89" s="93">
        <v>167</v>
      </c>
      <c r="S89" s="94">
        <v>4.6896939062061216E-2</v>
      </c>
      <c r="T89" s="114"/>
    </row>
    <row r="90" spans="1:20" x14ac:dyDescent="0.2">
      <c r="A90" s="88" t="s">
        <v>233</v>
      </c>
      <c r="B90" s="51" t="s">
        <v>234</v>
      </c>
      <c r="C90" s="89" t="s">
        <v>57</v>
      </c>
      <c r="D90" s="90">
        <v>0</v>
      </c>
      <c r="E90" s="91">
        <v>991.00729709999996</v>
      </c>
      <c r="F90" s="92">
        <v>33</v>
      </c>
      <c r="G90" s="92">
        <v>28</v>
      </c>
      <c r="H90" s="92">
        <v>0</v>
      </c>
      <c r="I90" s="91">
        <v>971.16907920000006</v>
      </c>
      <c r="J90" s="92">
        <v>39</v>
      </c>
      <c r="K90" s="92">
        <v>36</v>
      </c>
      <c r="L90" s="92">
        <v>0</v>
      </c>
      <c r="M90" s="93">
        <v>3144.7038887426565</v>
      </c>
      <c r="N90" s="93">
        <v>0</v>
      </c>
      <c r="O90" s="93">
        <v>0</v>
      </c>
      <c r="P90" s="93">
        <v>0</v>
      </c>
      <c r="Q90" s="93">
        <v>2023</v>
      </c>
      <c r="R90" s="93">
        <v>50</v>
      </c>
      <c r="S90" s="94">
        <v>2.4715768660405337E-2</v>
      </c>
      <c r="T90" s="114"/>
    </row>
    <row r="91" spans="1:20" x14ac:dyDescent="0.2">
      <c r="A91" s="88" t="s">
        <v>235</v>
      </c>
      <c r="B91" s="51" t="s">
        <v>236</v>
      </c>
      <c r="C91" s="89" t="s">
        <v>57</v>
      </c>
      <c r="D91" s="90">
        <v>0</v>
      </c>
      <c r="E91" s="91">
        <v>945.92605560000004</v>
      </c>
      <c r="F91" s="92">
        <v>10</v>
      </c>
      <c r="G91" s="92">
        <v>7</v>
      </c>
      <c r="H91" s="92">
        <v>0</v>
      </c>
      <c r="I91" s="91">
        <v>923.02423659999999</v>
      </c>
      <c r="J91" s="92">
        <v>9</v>
      </c>
      <c r="K91" s="92">
        <v>8</v>
      </c>
      <c r="L91" s="92">
        <v>0</v>
      </c>
      <c r="M91" s="93">
        <v>5158.7584817374991</v>
      </c>
      <c r="N91" s="93">
        <v>0</v>
      </c>
      <c r="O91" s="93">
        <v>0</v>
      </c>
      <c r="P91" s="93">
        <v>0</v>
      </c>
      <c r="Q91" s="93">
        <v>2928</v>
      </c>
      <c r="R91" s="93">
        <v>88</v>
      </c>
      <c r="S91" s="94">
        <v>3.0054644808743168E-2</v>
      </c>
      <c r="T91" s="114"/>
    </row>
    <row r="92" spans="1:20" x14ac:dyDescent="0.2">
      <c r="A92" s="88"/>
      <c r="B92" s="51"/>
      <c r="C92" s="51"/>
      <c r="D92" s="52"/>
      <c r="E92" s="52"/>
      <c r="F92" s="52"/>
      <c r="G92" s="52"/>
      <c r="H92" s="52"/>
      <c r="I92" s="52"/>
      <c r="J92" s="52"/>
      <c r="K92" s="52"/>
      <c r="L92" s="52"/>
      <c r="M92" s="96"/>
      <c r="N92" s="96"/>
      <c r="O92" s="97"/>
      <c r="P92" s="96"/>
      <c r="Q92" s="96"/>
      <c r="R92" s="96"/>
      <c r="S92" s="52"/>
    </row>
    <row r="93" spans="1:20" x14ac:dyDescent="0.2">
      <c r="A93" s="52" t="s">
        <v>56</v>
      </c>
      <c r="B93" s="51"/>
      <c r="C93" s="51"/>
      <c r="D93" s="91">
        <v>2419988691.5500002</v>
      </c>
      <c r="E93" s="52"/>
      <c r="F93" s="52"/>
      <c r="G93" s="52"/>
      <c r="H93" s="52"/>
      <c r="I93" s="52"/>
      <c r="J93" s="52"/>
      <c r="K93" s="52"/>
      <c r="L93" s="52"/>
      <c r="M93" s="92">
        <v>4181782.5997694707</v>
      </c>
      <c r="N93" s="93">
        <v>13985.894982506592</v>
      </c>
      <c r="O93" s="93">
        <v>4.4251463481196094</v>
      </c>
      <c r="P93" s="93">
        <v>578.69787197531673</v>
      </c>
      <c r="Q93" s="92">
        <v>3064382</v>
      </c>
      <c r="R93" s="92">
        <v>142299</v>
      </c>
      <c r="S93" s="98">
        <v>4.6436442976104157E-2</v>
      </c>
      <c r="T93" s="98"/>
    </row>
    <row r="94" spans="1:20" x14ac:dyDescent="0.2">
      <c r="A94" s="52" t="s">
        <v>57</v>
      </c>
      <c r="B94" s="51"/>
      <c r="C94" s="51"/>
      <c r="D94" s="91">
        <v>725089625.22000003</v>
      </c>
      <c r="E94" s="52"/>
      <c r="F94" s="52"/>
      <c r="G94" s="52"/>
      <c r="H94" s="52"/>
      <c r="I94" s="52"/>
      <c r="J94" s="52"/>
      <c r="K94" s="52"/>
      <c r="L94" s="52"/>
      <c r="M94" s="92">
        <v>1385920.8280460529</v>
      </c>
      <c r="N94" s="93">
        <v>7532.1784132937664</v>
      </c>
      <c r="O94" s="93">
        <v>5.5941146442907588</v>
      </c>
      <c r="P94" s="93">
        <v>523.18257330923518</v>
      </c>
      <c r="Q94" s="92">
        <v>873055</v>
      </c>
      <c r="R94" s="92">
        <v>32756</v>
      </c>
      <c r="S94" s="98">
        <v>3.7518827565273666E-2</v>
      </c>
      <c r="T94" s="98"/>
    </row>
    <row r="95" spans="1:20" x14ac:dyDescent="0.2">
      <c r="A95" s="52"/>
      <c r="B95" s="51"/>
      <c r="C95" s="51"/>
      <c r="D95" s="52"/>
      <c r="E95" s="52"/>
      <c r="F95" s="52"/>
      <c r="G95" s="52"/>
      <c r="H95" s="52"/>
      <c r="I95" s="52"/>
      <c r="J95" s="52"/>
      <c r="K95" s="52"/>
      <c r="L95" s="52"/>
      <c r="M95" s="96"/>
      <c r="N95" s="96"/>
      <c r="O95" s="97"/>
      <c r="P95" s="96"/>
      <c r="Q95" s="96"/>
      <c r="R95" s="96"/>
      <c r="S95" s="52"/>
    </row>
    <row r="96" spans="1:20" x14ac:dyDescent="0.2">
      <c r="A96" s="52"/>
      <c r="B96" s="51"/>
      <c r="C96" s="51"/>
      <c r="D96" s="52"/>
      <c r="E96" s="52"/>
      <c r="F96" s="52"/>
      <c r="G96" s="52"/>
      <c r="H96" s="52"/>
      <c r="I96" s="52"/>
      <c r="J96" s="52"/>
      <c r="K96" s="52"/>
      <c r="L96" s="52"/>
      <c r="M96" s="96"/>
      <c r="N96" s="96"/>
      <c r="O96" s="97"/>
      <c r="P96" s="96"/>
      <c r="Q96" s="96"/>
      <c r="R96" s="96"/>
      <c r="S96" s="52"/>
    </row>
    <row r="97" spans="1:20" ht="13.5" thickBot="1" x14ac:dyDescent="0.25">
      <c r="A97" s="52" t="s">
        <v>277</v>
      </c>
      <c r="B97" s="51"/>
      <c r="C97" s="51"/>
      <c r="D97" s="99">
        <v>3145078316.77</v>
      </c>
      <c r="E97" s="100"/>
      <c r="F97" s="100"/>
      <c r="G97" s="100"/>
      <c r="H97" s="100"/>
      <c r="I97" s="100"/>
      <c r="J97" s="100"/>
      <c r="K97" s="100"/>
      <c r="L97" s="100"/>
      <c r="M97" s="100">
        <v>5567703.4278155211</v>
      </c>
      <c r="N97" s="100">
        <v>11527.336289473129</v>
      </c>
      <c r="O97" s="100">
        <v>4.7161276351068651</v>
      </c>
      <c r="P97" s="100">
        <v>564.87892315844238</v>
      </c>
      <c r="Q97" s="100">
        <v>3937437</v>
      </c>
      <c r="R97" s="100">
        <v>175055</v>
      </c>
      <c r="S97" s="115">
        <v>4.4459124044397412E-2</v>
      </c>
    </row>
    <row r="98" spans="1:20" ht="13.5" thickTop="1" x14ac:dyDescent="0.2"/>
    <row r="99" spans="1:20" s="52" customFormat="1" ht="12" x14ac:dyDescent="0.2">
      <c r="A99" s="52" t="s">
        <v>303</v>
      </c>
      <c r="C99" s="51"/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0"/>
      <c r="P99" s="56"/>
      <c r="Q99" s="56"/>
      <c r="R99" s="56"/>
      <c r="T99" s="116"/>
    </row>
    <row r="100" spans="1:20" s="52" customFormat="1" ht="12" x14ac:dyDescent="0.2">
      <c r="C100" s="51"/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0"/>
      <c r="P100" s="56"/>
      <c r="Q100" s="56"/>
      <c r="R100" s="56"/>
      <c r="T100" s="116"/>
    </row>
    <row r="101" spans="1:20" s="52" customFormat="1" ht="12" x14ac:dyDescent="0.2">
      <c r="A101" s="52" t="s">
        <v>279</v>
      </c>
      <c r="C101" s="51"/>
      <c r="T101" s="116"/>
    </row>
    <row r="102" spans="1:20" x14ac:dyDescent="0.2">
      <c r="A102" s="88" t="s">
        <v>304</v>
      </c>
    </row>
  </sheetData>
  <autoFilter ref="A12:S91" xr:uid="{A7994BC0-2ECE-4966-BFBA-43FF370B37E6}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15C4-F673-4A1E-9982-F47165BAAC22}">
  <sheetPr>
    <tabColor rgb="FFFF99CC"/>
  </sheetPr>
  <dimension ref="A9:T102"/>
  <sheetViews>
    <sheetView topLeftCell="J53" workbookViewId="0"/>
  </sheetViews>
  <sheetFormatPr defaultColWidth="7.28515625" defaultRowHeight="12.75" x14ac:dyDescent="0.2"/>
  <cols>
    <col min="1" max="1" width="30.140625" style="77" customWidth="1"/>
    <col min="2" max="2" width="10.42578125" style="75" customWidth="1"/>
    <col min="3" max="3" width="11.140625" style="76" customWidth="1"/>
    <col min="4" max="4" width="22" style="75" customWidth="1"/>
    <col min="5" max="5" width="13.5703125" style="75" customWidth="1"/>
    <col min="6" max="6" width="18.28515625" style="75" customWidth="1"/>
    <col min="7" max="7" width="21.28515625" style="75" customWidth="1"/>
    <col min="8" max="8" width="19" style="75" customWidth="1"/>
    <col min="9" max="9" width="17.28515625" style="75" customWidth="1"/>
    <col min="10" max="10" width="21.5703125" style="75" customWidth="1"/>
    <col min="11" max="11" width="23.28515625" style="75" customWidth="1"/>
    <col min="12" max="12" width="22" style="75" customWidth="1"/>
    <col min="13" max="13" width="19.140625" style="75" customWidth="1"/>
    <col min="14" max="14" width="18" style="75" customWidth="1"/>
    <col min="15" max="15" width="24.28515625" style="75" customWidth="1"/>
    <col min="16" max="16" width="20.7109375" style="75" customWidth="1"/>
    <col min="17" max="17" width="20" style="75" customWidth="1"/>
    <col min="18" max="18" width="19.140625" style="75" customWidth="1"/>
    <col min="19" max="19" width="22" style="75" customWidth="1"/>
    <col min="20" max="253" width="9.140625" style="75" customWidth="1"/>
    <col min="254" max="254" width="30.140625" style="75" customWidth="1"/>
    <col min="255" max="255" width="9.140625" style="75" customWidth="1"/>
    <col min="256" max="16384" width="7.28515625" style="75"/>
  </cols>
  <sheetData>
    <row r="9" spans="1:19" ht="26.25" x14ac:dyDescent="0.4">
      <c r="A9" s="74" t="s">
        <v>68</v>
      </c>
    </row>
    <row r="10" spans="1:19" ht="13.5" thickBot="1" x14ac:dyDescent="0.25"/>
    <row r="11" spans="1:19" ht="12.75" customHeight="1" x14ac:dyDescent="0.2">
      <c r="A11" s="78"/>
      <c r="B11" s="79"/>
      <c r="C11" s="79"/>
      <c r="D11" s="79" t="s">
        <v>237</v>
      </c>
      <c r="E11" s="80" t="s">
        <v>238</v>
      </c>
      <c r="F11" s="80" t="s">
        <v>238</v>
      </c>
      <c r="G11" s="80" t="s">
        <v>238</v>
      </c>
      <c r="H11" s="80" t="s">
        <v>238</v>
      </c>
      <c r="I11" s="80" t="s">
        <v>239</v>
      </c>
      <c r="J11" s="80" t="s">
        <v>238</v>
      </c>
      <c r="K11" s="80" t="s">
        <v>238</v>
      </c>
      <c r="L11" s="80" t="s">
        <v>238</v>
      </c>
      <c r="M11" s="80" t="s">
        <v>240</v>
      </c>
      <c r="N11" s="80" t="s">
        <v>241</v>
      </c>
      <c r="O11" s="81" t="s">
        <v>242</v>
      </c>
      <c r="P11" s="82" t="s">
        <v>243</v>
      </c>
      <c r="Q11" s="80" t="s">
        <v>244</v>
      </c>
      <c r="R11" s="80" t="s">
        <v>245</v>
      </c>
      <c r="S11" s="83" t="s">
        <v>246</v>
      </c>
    </row>
    <row r="12" spans="1:19" ht="12.75" customHeight="1" thickBot="1" x14ac:dyDescent="0.25">
      <c r="A12" s="84" t="s">
        <v>247</v>
      </c>
      <c r="B12" s="85" t="s">
        <v>248</v>
      </c>
      <c r="C12" s="85" t="s">
        <v>249</v>
      </c>
      <c r="D12" s="86" t="s">
        <v>250</v>
      </c>
      <c r="E12" s="85" t="s">
        <v>251</v>
      </c>
      <c r="F12" s="85" t="s">
        <v>252</v>
      </c>
      <c r="G12" s="85" t="s">
        <v>253</v>
      </c>
      <c r="H12" s="85" t="s">
        <v>254</v>
      </c>
      <c r="I12" s="85" t="s">
        <v>255</v>
      </c>
      <c r="J12" s="85" t="s">
        <v>256</v>
      </c>
      <c r="K12" s="85" t="s">
        <v>257</v>
      </c>
      <c r="L12" s="85" t="s">
        <v>258</v>
      </c>
      <c r="M12" s="85" t="s">
        <v>259</v>
      </c>
      <c r="N12" s="85" t="s">
        <v>260</v>
      </c>
      <c r="O12" s="85" t="s">
        <v>261</v>
      </c>
      <c r="P12" s="85" t="s">
        <v>262</v>
      </c>
      <c r="Q12" s="85" t="s">
        <v>263</v>
      </c>
      <c r="R12" s="85" t="s">
        <v>263</v>
      </c>
      <c r="S12" s="87" t="s">
        <v>263</v>
      </c>
    </row>
    <row r="13" spans="1:19" x14ac:dyDescent="0.2">
      <c r="A13" s="88" t="s">
        <v>54</v>
      </c>
      <c r="B13" s="51" t="s">
        <v>55</v>
      </c>
      <c r="C13" s="89" t="s">
        <v>56</v>
      </c>
      <c r="D13" s="90">
        <v>139026831.82000002</v>
      </c>
      <c r="E13" s="91">
        <v>989.60361330000001</v>
      </c>
      <c r="F13" s="92">
        <v>31</v>
      </c>
      <c r="G13" s="92">
        <v>0</v>
      </c>
      <c r="H13" s="92">
        <v>5</v>
      </c>
      <c r="I13" s="91">
        <v>980.82279310000001</v>
      </c>
      <c r="J13" s="92">
        <v>41</v>
      </c>
      <c r="K13" s="92">
        <v>0</v>
      </c>
      <c r="L13" s="92">
        <v>5</v>
      </c>
      <c r="M13" s="93">
        <v>189810.87767232701</v>
      </c>
      <c r="N13" s="93">
        <v>18981.087767232701</v>
      </c>
      <c r="O13" s="93">
        <v>3.6299289505917023</v>
      </c>
      <c r="P13" s="93">
        <v>732.44923328368907</v>
      </c>
      <c r="Q13" s="93">
        <v>135924</v>
      </c>
      <c r="R13" s="93">
        <v>6849</v>
      </c>
      <c r="S13" s="94">
        <v>5.0388452370442309E-2</v>
      </c>
    </row>
    <row r="14" spans="1:19" x14ac:dyDescent="0.2">
      <c r="A14" s="88" t="s">
        <v>58</v>
      </c>
      <c r="B14" s="51" t="s">
        <v>59</v>
      </c>
      <c r="C14" s="89" t="s">
        <v>56</v>
      </c>
      <c r="D14" s="90">
        <v>9368870.0199999996</v>
      </c>
      <c r="E14" s="91">
        <v>1092.873619</v>
      </c>
      <c r="F14" s="92">
        <v>80</v>
      </c>
      <c r="G14" s="92">
        <v>0</v>
      </c>
      <c r="H14" s="92">
        <v>31</v>
      </c>
      <c r="I14" s="91">
        <v>1088.097268</v>
      </c>
      <c r="J14" s="92">
        <v>74</v>
      </c>
      <c r="K14" s="92">
        <v>0</v>
      </c>
      <c r="L14" s="92">
        <v>25</v>
      </c>
      <c r="M14" s="93">
        <v>49430.460543859357</v>
      </c>
      <c r="N14" s="93">
        <v>24715.230271929679</v>
      </c>
      <c r="O14" s="93">
        <v>1.8207396615320535</v>
      </c>
      <c r="P14" s="93">
        <v>189.53636921280668</v>
      </c>
      <c r="Q14" s="93">
        <v>39556</v>
      </c>
      <c r="R14" s="93">
        <v>705</v>
      </c>
      <c r="S14" s="94">
        <v>1.7822833451309535E-2</v>
      </c>
    </row>
    <row r="15" spans="1:19" x14ac:dyDescent="0.2">
      <c r="A15" s="88" t="s">
        <v>264</v>
      </c>
      <c r="B15" s="51" t="s">
        <v>61</v>
      </c>
      <c r="C15" s="89" t="s">
        <v>57</v>
      </c>
      <c r="D15" s="90">
        <v>6256569.2199999997</v>
      </c>
      <c r="E15" s="91">
        <v>955.21483390000003</v>
      </c>
      <c r="F15" s="92">
        <v>15</v>
      </c>
      <c r="G15" s="92">
        <v>12</v>
      </c>
      <c r="H15" s="92">
        <v>0</v>
      </c>
      <c r="I15" s="91">
        <v>931.89900079999995</v>
      </c>
      <c r="J15" s="92">
        <v>18</v>
      </c>
      <c r="K15" s="92">
        <v>16</v>
      </c>
      <c r="L15" s="92">
        <v>0</v>
      </c>
      <c r="M15" s="93">
        <v>9808.8517490397553</v>
      </c>
      <c r="N15" s="93">
        <v>4904.4258745198777</v>
      </c>
      <c r="O15" s="93">
        <v>8.9714884322331425</v>
      </c>
      <c r="P15" s="93">
        <v>637.8492998033629</v>
      </c>
      <c r="Q15" s="93">
        <v>5869</v>
      </c>
      <c r="R15" s="93">
        <v>258</v>
      </c>
      <c r="S15" s="94">
        <v>4.3959788720395299E-2</v>
      </c>
    </row>
    <row r="16" spans="1:19" x14ac:dyDescent="0.2">
      <c r="A16" s="88" t="s">
        <v>62</v>
      </c>
      <c r="B16" s="51" t="s">
        <v>63</v>
      </c>
      <c r="C16" s="89" t="s">
        <v>57</v>
      </c>
      <c r="D16" s="90">
        <v>4590890.1000000006</v>
      </c>
      <c r="E16" s="91">
        <v>951.30083930000001</v>
      </c>
      <c r="F16" s="92">
        <v>12</v>
      </c>
      <c r="G16" s="92">
        <v>9</v>
      </c>
      <c r="H16" s="92">
        <v>0</v>
      </c>
      <c r="I16" s="91">
        <v>920.65503349999994</v>
      </c>
      <c r="J16" s="92">
        <v>6</v>
      </c>
      <c r="K16" s="92">
        <v>5</v>
      </c>
      <c r="L16" s="92">
        <v>0</v>
      </c>
      <c r="M16" s="93">
        <v>9799.7129372560121</v>
      </c>
      <c r="N16" s="93">
        <v>4899.856468628006</v>
      </c>
      <c r="O16" s="93">
        <v>8.1635044324472386</v>
      </c>
      <c r="P16" s="93">
        <v>468.47189600285185</v>
      </c>
      <c r="Q16" s="93">
        <v>6365</v>
      </c>
      <c r="R16" s="93">
        <v>253</v>
      </c>
      <c r="S16" s="94">
        <v>3.9748625294579731E-2</v>
      </c>
    </row>
    <row r="17" spans="1:19" x14ac:dyDescent="0.2">
      <c r="A17" s="88" t="s">
        <v>64</v>
      </c>
      <c r="B17" s="51" t="s">
        <v>65</v>
      </c>
      <c r="C17" s="89" t="s">
        <v>57</v>
      </c>
      <c r="D17" s="90">
        <v>1176843.4300000002</v>
      </c>
      <c r="E17" s="91">
        <v>1082.243248</v>
      </c>
      <c r="F17" s="92">
        <v>75</v>
      </c>
      <c r="G17" s="92">
        <v>47</v>
      </c>
      <c r="H17" s="92">
        <v>0</v>
      </c>
      <c r="I17" s="91">
        <v>1067.199476</v>
      </c>
      <c r="J17" s="92">
        <v>69</v>
      </c>
      <c r="K17" s="92">
        <v>47</v>
      </c>
      <c r="L17" s="92">
        <v>0</v>
      </c>
      <c r="M17" s="93">
        <v>2884.8794461012362</v>
      </c>
      <c r="N17" s="93">
        <v>2884.8794461012362</v>
      </c>
      <c r="O17" s="93">
        <v>10.399048057465082</v>
      </c>
      <c r="P17" s="93">
        <v>407.93504615606815</v>
      </c>
      <c r="Q17" s="93">
        <v>1558</v>
      </c>
      <c r="R17" s="93">
        <v>20</v>
      </c>
      <c r="S17" s="94">
        <v>1.2836970474967908E-2</v>
      </c>
    </row>
    <row r="18" spans="1:19" x14ac:dyDescent="0.2">
      <c r="A18" s="95" t="s">
        <v>66</v>
      </c>
      <c r="B18" s="51" t="s">
        <v>67</v>
      </c>
      <c r="C18" s="89" t="s">
        <v>57</v>
      </c>
      <c r="D18" s="90">
        <v>134811043.09</v>
      </c>
      <c r="E18" s="91">
        <v>1007.331026</v>
      </c>
      <c r="F18" s="92">
        <v>46</v>
      </c>
      <c r="G18" s="92">
        <v>38</v>
      </c>
      <c r="H18" s="92">
        <v>0</v>
      </c>
      <c r="I18" s="91">
        <v>989.57293849999996</v>
      </c>
      <c r="J18" s="92">
        <v>49</v>
      </c>
      <c r="K18" s="92">
        <v>42</v>
      </c>
      <c r="L18" s="92">
        <v>0</v>
      </c>
      <c r="M18" s="93">
        <v>229523.24338904466</v>
      </c>
      <c r="N18" s="93">
        <v>9180.9297355617855</v>
      </c>
      <c r="O18" s="93">
        <v>5.8556161029926885</v>
      </c>
      <c r="P18" s="93">
        <v>587.35246635345629</v>
      </c>
      <c r="Q18" s="93">
        <v>157299</v>
      </c>
      <c r="R18" s="93">
        <v>6503</v>
      </c>
      <c r="S18" s="94">
        <v>4.1341648707239081E-2</v>
      </c>
    </row>
    <row r="19" spans="1:19" x14ac:dyDescent="0.2">
      <c r="A19" s="88" t="s">
        <v>265</v>
      </c>
      <c r="B19" s="51" t="s">
        <v>70</v>
      </c>
      <c r="C19" s="89" t="s">
        <v>57</v>
      </c>
      <c r="D19" s="90">
        <v>3785427.4899999993</v>
      </c>
      <c r="E19" s="91">
        <v>984.59036460000004</v>
      </c>
      <c r="F19" s="92">
        <v>26</v>
      </c>
      <c r="G19" s="92">
        <v>23</v>
      </c>
      <c r="H19" s="92">
        <v>0</v>
      </c>
      <c r="I19" s="91">
        <v>954.62807699999996</v>
      </c>
      <c r="J19" s="92">
        <v>26</v>
      </c>
      <c r="K19" s="92">
        <v>23</v>
      </c>
      <c r="L19" s="92">
        <v>0</v>
      </c>
      <c r="M19" s="93">
        <v>12836.106259786569</v>
      </c>
      <c r="N19" s="93">
        <v>6418.0531298932847</v>
      </c>
      <c r="O19" s="93">
        <v>4.4405989516128983</v>
      </c>
      <c r="P19" s="93">
        <v>294.90465514913404</v>
      </c>
      <c r="Q19" s="93">
        <v>8710</v>
      </c>
      <c r="R19" s="93">
        <v>136</v>
      </c>
      <c r="S19" s="94">
        <v>1.5614236509758898E-2</v>
      </c>
    </row>
    <row r="20" spans="1:19" x14ac:dyDescent="0.2">
      <c r="A20" s="88" t="s">
        <v>71</v>
      </c>
      <c r="B20" s="51" t="s">
        <v>72</v>
      </c>
      <c r="C20" s="89" t="s">
        <v>57</v>
      </c>
      <c r="D20" s="90">
        <v>7723366.709999999</v>
      </c>
      <c r="E20" s="91">
        <v>972.58664999999996</v>
      </c>
      <c r="F20" s="92">
        <v>21</v>
      </c>
      <c r="G20" s="92">
        <v>18</v>
      </c>
      <c r="H20" s="92">
        <v>0</v>
      </c>
      <c r="I20" s="91">
        <v>938.05089109999994</v>
      </c>
      <c r="J20" s="92">
        <v>19</v>
      </c>
      <c r="K20" s="92">
        <v>17</v>
      </c>
      <c r="L20" s="92">
        <v>0</v>
      </c>
      <c r="M20" s="93">
        <v>18133.30260063746</v>
      </c>
      <c r="N20" s="93">
        <v>3626.660520127492</v>
      </c>
      <c r="O20" s="93">
        <v>6.0661867516694423</v>
      </c>
      <c r="P20" s="93">
        <v>425.92168013169817</v>
      </c>
      <c r="Q20" s="93">
        <v>12067</v>
      </c>
      <c r="R20" s="93">
        <v>227</v>
      </c>
      <c r="S20" s="94">
        <v>1.881163503770614E-2</v>
      </c>
    </row>
    <row r="21" spans="1:19" x14ac:dyDescent="0.2">
      <c r="A21" s="88" t="s">
        <v>266</v>
      </c>
      <c r="B21" s="51" t="s">
        <v>75</v>
      </c>
      <c r="C21" s="89" t="s">
        <v>57</v>
      </c>
      <c r="D21" s="90">
        <v>3491644.65</v>
      </c>
      <c r="E21" s="91">
        <v>1006.2512860000001</v>
      </c>
      <c r="F21" s="92">
        <v>45</v>
      </c>
      <c r="G21" s="92">
        <v>37</v>
      </c>
      <c r="H21" s="92">
        <v>0</v>
      </c>
      <c r="I21" s="91">
        <v>983.9111418</v>
      </c>
      <c r="J21" s="92">
        <v>43</v>
      </c>
      <c r="K21" s="92">
        <v>37</v>
      </c>
      <c r="L21" s="92">
        <v>0</v>
      </c>
      <c r="M21" s="93">
        <v>14158.207654709591</v>
      </c>
      <c r="N21" s="93">
        <v>7079.1038273547956</v>
      </c>
      <c r="O21" s="93">
        <v>4.0259333236322119</v>
      </c>
      <c r="P21" s="93">
        <v>246.6162903634584</v>
      </c>
      <c r="Q21" s="93">
        <v>8262</v>
      </c>
      <c r="R21" s="93">
        <v>247</v>
      </c>
      <c r="S21" s="94">
        <v>2.9895908980876303E-2</v>
      </c>
    </row>
    <row r="22" spans="1:19" x14ac:dyDescent="0.2">
      <c r="A22" s="95" t="s">
        <v>76</v>
      </c>
      <c r="B22" s="51" t="s">
        <v>77</v>
      </c>
      <c r="C22" s="89" t="s">
        <v>57</v>
      </c>
      <c r="D22" s="90">
        <v>10391902.959999999</v>
      </c>
      <c r="E22" s="91">
        <v>1017.233908</v>
      </c>
      <c r="F22" s="92">
        <v>51</v>
      </c>
      <c r="G22" s="92">
        <v>40</v>
      </c>
      <c r="H22" s="92">
        <v>0</v>
      </c>
      <c r="I22" s="91">
        <v>987.1572238</v>
      </c>
      <c r="J22" s="92">
        <v>46</v>
      </c>
      <c r="K22" s="92">
        <v>39</v>
      </c>
      <c r="L22" s="92">
        <v>0</v>
      </c>
      <c r="M22" s="93">
        <v>31104.797304095384</v>
      </c>
      <c r="N22" s="93">
        <v>10368.265768031795</v>
      </c>
      <c r="O22" s="93">
        <v>3.5364319826484434</v>
      </c>
      <c r="P22" s="93">
        <v>334.09325443930021</v>
      </c>
      <c r="Q22" s="93">
        <v>22352</v>
      </c>
      <c r="R22" s="93">
        <v>712</v>
      </c>
      <c r="S22" s="94">
        <v>3.1853972798854692E-2</v>
      </c>
    </row>
    <row r="23" spans="1:19" x14ac:dyDescent="0.2">
      <c r="A23" s="88" t="s">
        <v>267</v>
      </c>
      <c r="B23" s="51" t="s">
        <v>80</v>
      </c>
      <c r="C23" s="89" t="s">
        <v>57</v>
      </c>
      <c r="D23" s="90">
        <v>8278358.6899999995</v>
      </c>
      <c r="E23" s="91">
        <v>897.55711269999995</v>
      </c>
      <c r="F23" s="92">
        <v>2</v>
      </c>
      <c r="G23" s="92">
        <v>1</v>
      </c>
      <c r="H23" s="92">
        <v>0</v>
      </c>
      <c r="I23" s="91">
        <v>867.23200610000004</v>
      </c>
      <c r="J23" s="92">
        <v>1</v>
      </c>
      <c r="K23" s="92">
        <v>1</v>
      </c>
      <c r="L23" s="92">
        <v>0</v>
      </c>
      <c r="M23" s="93">
        <v>11304.667984694159</v>
      </c>
      <c r="N23" s="93">
        <v>5652.3339923470794</v>
      </c>
      <c r="O23" s="93">
        <v>8.7574442817816536</v>
      </c>
      <c r="P23" s="93">
        <v>732.29560578058545</v>
      </c>
      <c r="Q23" s="93">
        <v>5451</v>
      </c>
      <c r="R23" s="93">
        <v>491</v>
      </c>
      <c r="S23" s="94">
        <v>9.0075215556778568E-2</v>
      </c>
    </row>
    <row r="24" spans="1:19" x14ac:dyDescent="0.2">
      <c r="A24" s="88" t="s">
        <v>268</v>
      </c>
      <c r="B24" s="51" t="s">
        <v>82</v>
      </c>
      <c r="C24" s="89" t="s">
        <v>57</v>
      </c>
      <c r="D24" s="90">
        <v>3171764.14</v>
      </c>
      <c r="E24" s="91">
        <v>1007.453034</v>
      </c>
      <c r="F24" s="92">
        <v>47</v>
      </c>
      <c r="G24" s="92">
        <v>39</v>
      </c>
      <c r="H24" s="92">
        <v>0</v>
      </c>
      <c r="I24" s="91">
        <v>986.78039820000004</v>
      </c>
      <c r="J24" s="92">
        <v>45</v>
      </c>
      <c r="K24" s="92">
        <v>38</v>
      </c>
      <c r="L24" s="92">
        <v>0</v>
      </c>
      <c r="M24" s="93">
        <v>17271.396181992848</v>
      </c>
      <c r="N24" s="93">
        <v>17271.396181992848</v>
      </c>
      <c r="O24" s="93">
        <v>1.7369759620984198</v>
      </c>
      <c r="P24" s="93">
        <v>183.64260228752556</v>
      </c>
      <c r="Q24" s="93">
        <v>9657</v>
      </c>
      <c r="R24" s="93">
        <v>224</v>
      </c>
      <c r="S24" s="94">
        <v>2.3195609402505955E-2</v>
      </c>
    </row>
    <row r="25" spans="1:19" x14ac:dyDescent="0.2">
      <c r="A25" s="88" t="s">
        <v>269</v>
      </c>
      <c r="B25" s="51" t="s">
        <v>85</v>
      </c>
      <c r="C25" s="89" t="s">
        <v>57</v>
      </c>
      <c r="D25" s="90">
        <v>1652829.2500000002</v>
      </c>
      <c r="E25" s="91">
        <v>1027.619655</v>
      </c>
      <c r="F25" s="92">
        <v>57</v>
      </c>
      <c r="G25" s="92">
        <v>42</v>
      </c>
      <c r="H25" s="92">
        <v>0</v>
      </c>
      <c r="I25" s="91">
        <v>988.55836309999995</v>
      </c>
      <c r="J25" s="92">
        <v>47</v>
      </c>
      <c r="K25" s="92">
        <v>40</v>
      </c>
      <c r="L25" s="92">
        <v>0</v>
      </c>
      <c r="M25" s="93">
        <v>8490.6678461316114</v>
      </c>
      <c r="N25" s="93">
        <v>8490.6678461316114</v>
      </c>
      <c r="O25" s="93">
        <v>4.7110546219546432</v>
      </c>
      <c r="P25" s="93">
        <v>194.66422193785817</v>
      </c>
      <c r="Q25" s="93">
        <v>5511</v>
      </c>
      <c r="R25" s="93">
        <v>92</v>
      </c>
      <c r="S25" s="94">
        <v>1.6693884957358011E-2</v>
      </c>
    </row>
    <row r="26" spans="1:19" x14ac:dyDescent="0.2">
      <c r="A26" s="88" t="s">
        <v>270</v>
      </c>
      <c r="B26" s="51" t="s">
        <v>87</v>
      </c>
      <c r="C26" s="89" t="s">
        <v>57</v>
      </c>
      <c r="D26" s="90">
        <v>1612711.97</v>
      </c>
      <c r="E26" s="91">
        <v>1004.689869</v>
      </c>
      <c r="F26" s="92">
        <v>43</v>
      </c>
      <c r="G26" s="92">
        <v>36</v>
      </c>
      <c r="H26" s="92">
        <v>0</v>
      </c>
      <c r="I26" s="91">
        <v>970.81261300000006</v>
      </c>
      <c r="J26" s="92">
        <v>37</v>
      </c>
      <c r="K26" s="92">
        <v>34</v>
      </c>
      <c r="L26" s="92">
        <v>0</v>
      </c>
      <c r="M26" s="93">
        <v>12958.67680052883</v>
      </c>
      <c r="N26" s="93">
        <v>12958.67680052883</v>
      </c>
      <c r="O26" s="93">
        <v>1.9292093154896628</v>
      </c>
      <c r="P26" s="93">
        <v>124.45035822902743</v>
      </c>
      <c r="Q26" s="93">
        <v>8279</v>
      </c>
      <c r="R26" s="93">
        <v>292</v>
      </c>
      <c r="S26" s="94">
        <v>3.5269960140113542E-2</v>
      </c>
    </row>
    <row r="27" spans="1:19" x14ac:dyDescent="0.2">
      <c r="A27" s="88" t="s">
        <v>90</v>
      </c>
      <c r="B27" s="51" t="s">
        <v>91</v>
      </c>
      <c r="C27" s="89" t="s">
        <v>57</v>
      </c>
      <c r="D27" s="90">
        <v>22222664.660000004</v>
      </c>
      <c r="E27" s="91">
        <v>999.54763800000001</v>
      </c>
      <c r="F27" s="92">
        <v>38</v>
      </c>
      <c r="G27" s="92">
        <v>32</v>
      </c>
      <c r="H27" s="92">
        <v>0</v>
      </c>
      <c r="I27" s="91">
        <v>968.230862</v>
      </c>
      <c r="J27" s="92">
        <v>35</v>
      </c>
      <c r="K27" s="92">
        <v>32</v>
      </c>
      <c r="L27" s="92">
        <v>0</v>
      </c>
      <c r="M27" s="93">
        <v>44395.675079944849</v>
      </c>
      <c r="N27" s="93">
        <v>11098.918769986212</v>
      </c>
      <c r="O27" s="93">
        <v>5.0455365212182341</v>
      </c>
      <c r="P27" s="93">
        <v>500.55922384292779</v>
      </c>
      <c r="Q27" s="93">
        <v>29287</v>
      </c>
      <c r="R27" s="93">
        <v>1280</v>
      </c>
      <c r="S27" s="94">
        <v>4.3705398299586848E-2</v>
      </c>
    </row>
    <row r="28" spans="1:19" x14ac:dyDescent="0.2">
      <c r="A28" s="88" t="s">
        <v>271</v>
      </c>
      <c r="B28" s="51" t="s">
        <v>93</v>
      </c>
      <c r="C28" s="89" t="s">
        <v>57</v>
      </c>
      <c r="D28" s="90">
        <v>436036.15</v>
      </c>
      <c r="E28" s="91">
        <v>1000.7690710000001</v>
      </c>
      <c r="F28" s="92">
        <v>39</v>
      </c>
      <c r="G28" s="92">
        <v>33</v>
      </c>
      <c r="H28" s="92">
        <v>0</v>
      </c>
      <c r="I28" s="91">
        <v>968.33700109999995</v>
      </c>
      <c r="J28" s="92">
        <v>36</v>
      </c>
      <c r="K28" s="92">
        <v>33</v>
      </c>
      <c r="L28" s="92">
        <v>0</v>
      </c>
      <c r="M28" s="93">
        <v>5088.3908700166667</v>
      </c>
      <c r="N28" s="93">
        <v>5088.3908700166667</v>
      </c>
      <c r="O28" s="93">
        <v>1.965257830117765</v>
      </c>
      <c r="P28" s="93">
        <v>85.692345800190424</v>
      </c>
      <c r="Q28" s="93">
        <v>3363</v>
      </c>
      <c r="R28" s="93">
        <v>80</v>
      </c>
      <c r="S28" s="94">
        <v>2.3788284269997028E-2</v>
      </c>
    </row>
    <row r="29" spans="1:19" x14ac:dyDescent="0.2">
      <c r="A29" s="95" t="s">
        <v>95</v>
      </c>
      <c r="B29" s="51" t="s">
        <v>96</v>
      </c>
      <c r="C29" s="89" t="s">
        <v>57</v>
      </c>
      <c r="D29" s="90">
        <v>2877179.41</v>
      </c>
      <c r="E29" s="91">
        <v>1027.6127019999999</v>
      </c>
      <c r="F29" s="92">
        <v>56</v>
      </c>
      <c r="G29" s="92">
        <v>41</v>
      </c>
      <c r="H29" s="92">
        <v>0</v>
      </c>
      <c r="I29" s="91">
        <v>988.92708470000002</v>
      </c>
      <c r="J29" s="92">
        <v>48</v>
      </c>
      <c r="K29" s="92">
        <v>41</v>
      </c>
      <c r="L29" s="92">
        <v>0</v>
      </c>
      <c r="M29" s="93">
        <v>10930.962105969846</v>
      </c>
      <c r="N29" s="93">
        <v>5465.4810529849228</v>
      </c>
      <c r="O29" s="93">
        <v>5.3060288232381509</v>
      </c>
      <c r="P29" s="93">
        <v>263.2137392946093</v>
      </c>
      <c r="Q29" s="93">
        <v>7351</v>
      </c>
      <c r="R29" s="93">
        <v>130</v>
      </c>
      <c r="S29" s="94">
        <v>1.7684668752550672E-2</v>
      </c>
    </row>
    <row r="30" spans="1:19" x14ac:dyDescent="0.2">
      <c r="A30" s="88" t="s">
        <v>272</v>
      </c>
      <c r="B30" s="51" t="s">
        <v>99</v>
      </c>
      <c r="C30" s="89" t="s">
        <v>57</v>
      </c>
      <c r="D30" s="90">
        <v>6137825.6500000004</v>
      </c>
      <c r="E30" s="91">
        <v>958.26065359999996</v>
      </c>
      <c r="F30" s="92">
        <v>16</v>
      </c>
      <c r="G30" s="92">
        <v>13</v>
      </c>
      <c r="H30" s="92">
        <v>0</v>
      </c>
      <c r="I30" s="91">
        <v>926.74330010000006</v>
      </c>
      <c r="J30" s="92">
        <v>11</v>
      </c>
      <c r="K30" s="92">
        <v>10</v>
      </c>
      <c r="L30" s="92">
        <v>0</v>
      </c>
      <c r="M30" s="93">
        <v>24985.821943728599</v>
      </c>
      <c r="N30" s="93">
        <v>12492.910971864299</v>
      </c>
      <c r="O30" s="93">
        <v>4.1223378695313579</v>
      </c>
      <c r="P30" s="93">
        <v>245.6523409085041</v>
      </c>
      <c r="Q30" s="93">
        <v>16828</v>
      </c>
      <c r="R30" s="93">
        <v>223</v>
      </c>
      <c r="S30" s="94">
        <v>1.3251723318279059E-2</v>
      </c>
    </row>
    <row r="31" spans="1:19" x14ac:dyDescent="0.2">
      <c r="A31" s="88" t="s">
        <v>273</v>
      </c>
      <c r="B31" s="51" t="s">
        <v>102</v>
      </c>
      <c r="C31" s="89" t="s">
        <v>57</v>
      </c>
      <c r="D31" s="90">
        <v>2332739.66</v>
      </c>
      <c r="E31" s="91">
        <v>981.99175549999995</v>
      </c>
      <c r="F31" s="92">
        <v>25</v>
      </c>
      <c r="G31" s="92">
        <v>22</v>
      </c>
      <c r="H31" s="92">
        <v>0</v>
      </c>
      <c r="I31" s="91">
        <v>954.18256350000001</v>
      </c>
      <c r="J31" s="92">
        <v>25</v>
      </c>
      <c r="K31" s="92">
        <v>22</v>
      </c>
      <c r="L31" s="92">
        <v>0</v>
      </c>
      <c r="M31" s="93">
        <v>9855.4404237176859</v>
      </c>
      <c r="N31" s="93">
        <v>9855.4404237176859</v>
      </c>
      <c r="O31" s="93">
        <v>3.246937592255152</v>
      </c>
      <c r="P31" s="93">
        <v>236.69562796870321</v>
      </c>
      <c r="Q31" s="93">
        <v>5906</v>
      </c>
      <c r="R31" s="93">
        <v>178</v>
      </c>
      <c r="S31" s="94">
        <v>3.0138841855739926E-2</v>
      </c>
    </row>
    <row r="32" spans="1:19" x14ac:dyDescent="0.2">
      <c r="A32" s="95" t="s">
        <v>104</v>
      </c>
      <c r="B32" s="51" t="s">
        <v>105</v>
      </c>
      <c r="C32" s="89" t="s">
        <v>57</v>
      </c>
      <c r="D32" s="90">
        <v>6307206.379999999</v>
      </c>
      <c r="E32" s="91">
        <v>968.44789349999996</v>
      </c>
      <c r="F32" s="92">
        <v>20</v>
      </c>
      <c r="G32" s="92">
        <v>17</v>
      </c>
      <c r="H32" s="92">
        <v>0</v>
      </c>
      <c r="I32" s="91">
        <v>938.39799059999996</v>
      </c>
      <c r="J32" s="92">
        <v>20</v>
      </c>
      <c r="K32" s="92">
        <v>18</v>
      </c>
      <c r="L32" s="92">
        <v>0</v>
      </c>
      <c r="M32" s="93">
        <v>12121.883373608813</v>
      </c>
      <c r="N32" s="93">
        <v>4040.6277912029377</v>
      </c>
      <c r="O32" s="93">
        <v>8.6620203118437029</v>
      </c>
      <c r="P32" s="93">
        <v>520.31571213857319</v>
      </c>
      <c r="Q32" s="93">
        <v>7322</v>
      </c>
      <c r="R32" s="93">
        <v>307</v>
      </c>
      <c r="S32" s="94">
        <v>4.1928434853865063E-2</v>
      </c>
    </row>
    <row r="33" spans="1:19" x14ac:dyDescent="0.2">
      <c r="A33" s="88" t="s">
        <v>274</v>
      </c>
      <c r="B33" s="51" t="s">
        <v>108</v>
      </c>
      <c r="C33" s="89" t="s">
        <v>57</v>
      </c>
      <c r="D33" s="90">
        <v>2309731.08</v>
      </c>
      <c r="E33" s="91">
        <v>952.41224939999995</v>
      </c>
      <c r="F33" s="92">
        <v>14</v>
      </c>
      <c r="G33" s="92">
        <v>11</v>
      </c>
      <c r="H33" s="92">
        <v>0</v>
      </c>
      <c r="I33" s="91">
        <v>919.38244729999997</v>
      </c>
      <c r="J33" s="92">
        <v>4</v>
      </c>
      <c r="K33" s="92">
        <v>3</v>
      </c>
      <c r="L33" s="92">
        <v>0</v>
      </c>
      <c r="M33" s="93">
        <v>8558.7107237818454</v>
      </c>
      <c r="N33" s="93">
        <v>8558.7107237818454</v>
      </c>
      <c r="O33" s="93">
        <v>5.2578012567897394</v>
      </c>
      <c r="P33" s="93">
        <v>269.86904389489604</v>
      </c>
      <c r="Q33" s="93">
        <v>5279</v>
      </c>
      <c r="R33" s="93">
        <v>173</v>
      </c>
      <c r="S33" s="94">
        <v>3.2771358211782536E-2</v>
      </c>
    </row>
    <row r="34" spans="1:19" x14ac:dyDescent="0.2">
      <c r="A34" s="88" t="s">
        <v>110</v>
      </c>
      <c r="B34" s="51" t="s">
        <v>111</v>
      </c>
      <c r="C34" s="89" t="s">
        <v>57</v>
      </c>
      <c r="D34" s="90">
        <v>11094363.629999999</v>
      </c>
      <c r="E34" s="91">
        <v>964.86862859999997</v>
      </c>
      <c r="F34" s="92">
        <v>19</v>
      </c>
      <c r="G34" s="92">
        <v>16</v>
      </c>
      <c r="H34" s="92">
        <v>0</v>
      </c>
      <c r="I34" s="91">
        <v>931.76497879999999</v>
      </c>
      <c r="J34" s="92">
        <v>17</v>
      </c>
      <c r="K34" s="92">
        <v>15</v>
      </c>
      <c r="L34" s="92">
        <v>0</v>
      </c>
      <c r="M34" s="93">
        <v>31136.539696727479</v>
      </c>
      <c r="N34" s="93">
        <v>7784.1349241818698</v>
      </c>
      <c r="O34" s="93">
        <v>7.0014202645296608</v>
      </c>
      <c r="P34" s="93">
        <v>356.31331349148093</v>
      </c>
      <c r="Q34" s="93">
        <v>22473</v>
      </c>
      <c r="R34" s="93">
        <v>295</v>
      </c>
      <c r="S34" s="94">
        <v>1.3126863347127664E-2</v>
      </c>
    </row>
    <row r="35" spans="1:19" x14ac:dyDescent="0.2">
      <c r="A35" s="95" t="s">
        <v>113</v>
      </c>
      <c r="B35" s="51" t="s">
        <v>114</v>
      </c>
      <c r="C35" s="89" t="s">
        <v>57</v>
      </c>
      <c r="D35" s="90">
        <v>8320328.1200000001</v>
      </c>
      <c r="E35" s="91">
        <v>952.29916700000001</v>
      </c>
      <c r="F35" s="92">
        <v>13</v>
      </c>
      <c r="G35" s="92">
        <v>10</v>
      </c>
      <c r="H35" s="92">
        <v>0</v>
      </c>
      <c r="I35" s="91">
        <v>919.42236100000002</v>
      </c>
      <c r="J35" s="92">
        <v>5</v>
      </c>
      <c r="K35" s="92">
        <v>4</v>
      </c>
      <c r="L35" s="92">
        <v>0</v>
      </c>
      <c r="M35" s="93">
        <v>16484.280015344139</v>
      </c>
      <c r="N35" s="93">
        <v>4121.0700038360346</v>
      </c>
      <c r="O35" s="93">
        <v>7.2796627992426624</v>
      </c>
      <c r="P35" s="93">
        <v>504.74319243880535</v>
      </c>
      <c r="Q35" s="93">
        <v>10261</v>
      </c>
      <c r="R35" s="93">
        <v>302</v>
      </c>
      <c r="S35" s="94">
        <v>2.9431829256407759E-2</v>
      </c>
    </row>
    <row r="36" spans="1:19" x14ac:dyDescent="0.2">
      <c r="A36" s="88" t="s">
        <v>275</v>
      </c>
      <c r="B36" s="51" t="s">
        <v>117</v>
      </c>
      <c r="C36" s="89" t="s">
        <v>57</v>
      </c>
      <c r="D36" s="90">
        <v>6874736.6399999997</v>
      </c>
      <c r="E36" s="91">
        <v>993.73039029999995</v>
      </c>
      <c r="F36" s="92">
        <v>35</v>
      </c>
      <c r="G36" s="92">
        <v>30</v>
      </c>
      <c r="H36" s="92">
        <v>0</v>
      </c>
      <c r="I36" s="91">
        <v>961.53829010000004</v>
      </c>
      <c r="J36" s="92">
        <v>32</v>
      </c>
      <c r="K36" s="92">
        <v>29</v>
      </c>
      <c r="L36" s="92">
        <v>0</v>
      </c>
      <c r="M36" s="93">
        <v>13098.284610903243</v>
      </c>
      <c r="N36" s="93">
        <v>6549.1423054516217</v>
      </c>
      <c r="O36" s="93">
        <v>5.7259406271847748</v>
      </c>
      <c r="P36" s="93">
        <v>524.85778437562328</v>
      </c>
      <c r="Q36" s="93">
        <v>8735</v>
      </c>
      <c r="R36" s="93">
        <v>191</v>
      </c>
      <c r="S36" s="94">
        <v>2.1866056096164856E-2</v>
      </c>
    </row>
    <row r="37" spans="1:19" x14ac:dyDescent="0.2">
      <c r="A37" s="88" t="s">
        <v>119</v>
      </c>
      <c r="B37" s="51" t="s">
        <v>120</v>
      </c>
      <c r="C37" s="89" t="s">
        <v>57</v>
      </c>
      <c r="D37" s="90">
        <v>26291861.260000002</v>
      </c>
      <c r="E37" s="91">
        <v>972.96943880000003</v>
      </c>
      <c r="F37" s="92">
        <v>22</v>
      </c>
      <c r="G37" s="92">
        <v>19</v>
      </c>
      <c r="H37" s="92">
        <v>0</v>
      </c>
      <c r="I37" s="91">
        <v>942.67925439999999</v>
      </c>
      <c r="J37" s="92">
        <v>21</v>
      </c>
      <c r="K37" s="92">
        <v>19</v>
      </c>
      <c r="L37" s="92">
        <v>0</v>
      </c>
      <c r="M37" s="93">
        <v>37383.910006745355</v>
      </c>
      <c r="N37" s="93">
        <v>5340.5585723921931</v>
      </c>
      <c r="O37" s="93">
        <v>8.479583862223139</v>
      </c>
      <c r="P37" s="93">
        <v>703.29350930001806</v>
      </c>
      <c r="Q37" s="93">
        <v>23313</v>
      </c>
      <c r="R37" s="93">
        <v>899</v>
      </c>
      <c r="S37" s="94">
        <v>3.8562175610174582E-2</v>
      </c>
    </row>
    <row r="38" spans="1:19" x14ac:dyDescent="0.2">
      <c r="A38" s="88" t="s">
        <v>122</v>
      </c>
      <c r="B38" s="51" t="s">
        <v>123</v>
      </c>
      <c r="C38" s="89" t="s">
        <v>57</v>
      </c>
      <c r="D38" s="90">
        <v>10782766.810000002</v>
      </c>
      <c r="E38" s="91">
        <v>973.07401519999996</v>
      </c>
      <c r="F38" s="92">
        <v>23</v>
      </c>
      <c r="G38" s="92">
        <v>20</v>
      </c>
      <c r="H38" s="92">
        <v>0</v>
      </c>
      <c r="I38" s="91">
        <v>947.01159840000003</v>
      </c>
      <c r="J38" s="92">
        <v>23</v>
      </c>
      <c r="K38" s="92">
        <v>21</v>
      </c>
      <c r="L38" s="92">
        <v>0</v>
      </c>
      <c r="M38" s="93">
        <v>34603.878015679344</v>
      </c>
      <c r="N38" s="93">
        <v>11534.626005226448</v>
      </c>
      <c r="O38" s="93">
        <v>4.334774268133577</v>
      </c>
      <c r="P38" s="93">
        <v>311.6057340484852</v>
      </c>
      <c r="Q38" s="93">
        <v>23956</v>
      </c>
      <c r="R38" s="93">
        <v>953</v>
      </c>
      <c r="S38" s="94">
        <v>3.9781265653698446E-2</v>
      </c>
    </row>
    <row r="39" spans="1:19" x14ac:dyDescent="0.2">
      <c r="A39" s="88" t="s">
        <v>125</v>
      </c>
      <c r="B39" s="51" t="s">
        <v>126</v>
      </c>
      <c r="C39" s="89" t="s">
        <v>57</v>
      </c>
      <c r="D39" s="90">
        <v>23211597.749999996</v>
      </c>
      <c r="E39" s="91">
        <v>994.94779310000001</v>
      </c>
      <c r="F39" s="92">
        <v>37</v>
      </c>
      <c r="G39" s="92">
        <v>31</v>
      </c>
      <c r="H39" s="92">
        <v>0</v>
      </c>
      <c r="I39" s="91">
        <v>961.07332199999996</v>
      </c>
      <c r="J39" s="92">
        <v>31</v>
      </c>
      <c r="K39" s="92">
        <v>28</v>
      </c>
      <c r="L39" s="92">
        <v>0</v>
      </c>
      <c r="M39" s="93">
        <v>28729.804125798622</v>
      </c>
      <c r="N39" s="93">
        <v>3591.2255157248278</v>
      </c>
      <c r="O39" s="93">
        <v>8.1448519097237444</v>
      </c>
      <c r="P39" s="93">
        <v>807.92746265737958</v>
      </c>
      <c r="Q39" s="93">
        <v>19868</v>
      </c>
      <c r="R39" s="93">
        <v>395</v>
      </c>
      <c r="S39" s="94">
        <v>1.9881216025770084E-2</v>
      </c>
    </row>
    <row r="40" spans="1:19" x14ac:dyDescent="0.2">
      <c r="A40" s="88" t="s">
        <v>128</v>
      </c>
      <c r="B40" s="51" t="s">
        <v>129</v>
      </c>
      <c r="C40" s="89" t="s">
        <v>57</v>
      </c>
      <c r="D40" s="90">
        <v>58668802.260000005</v>
      </c>
      <c r="E40" s="91">
        <v>984.96205329999998</v>
      </c>
      <c r="F40" s="92">
        <v>27</v>
      </c>
      <c r="G40" s="92">
        <v>24</v>
      </c>
      <c r="H40" s="92">
        <v>0</v>
      </c>
      <c r="I40" s="91">
        <v>959.06225910000001</v>
      </c>
      <c r="J40" s="92">
        <v>29</v>
      </c>
      <c r="K40" s="92">
        <v>26</v>
      </c>
      <c r="L40" s="92">
        <v>0</v>
      </c>
      <c r="M40" s="93">
        <v>98693.027170083995</v>
      </c>
      <c r="N40" s="93">
        <v>8972.0933790985455</v>
      </c>
      <c r="O40" s="93">
        <v>6.7076673903125208</v>
      </c>
      <c r="P40" s="93">
        <v>594.45741955905669</v>
      </c>
      <c r="Q40" s="93">
        <v>63089</v>
      </c>
      <c r="R40" s="93">
        <v>1957</v>
      </c>
      <c r="S40" s="94">
        <v>3.1019670624039056E-2</v>
      </c>
    </row>
    <row r="41" spans="1:19" x14ac:dyDescent="0.2">
      <c r="A41" s="95" t="s">
        <v>131</v>
      </c>
      <c r="B41" s="51" t="s">
        <v>132</v>
      </c>
      <c r="C41" s="89" t="s">
        <v>57</v>
      </c>
      <c r="D41" s="90">
        <v>63550282.390000001</v>
      </c>
      <c r="E41" s="91">
        <v>985.70935039999995</v>
      </c>
      <c r="F41" s="92">
        <v>29</v>
      </c>
      <c r="G41" s="92">
        <v>25</v>
      </c>
      <c r="H41" s="92">
        <v>0</v>
      </c>
      <c r="I41" s="91">
        <v>964.80765429999997</v>
      </c>
      <c r="J41" s="92">
        <v>33</v>
      </c>
      <c r="K41" s="92">
        <v>30</v>
      </c>
      <c r="L41" s="92">
        <v>0</v>
      </c>
      <c r="M41" s="93">
        <v>93882.285680822752</v>
      </c>
      <c r="N41" s="93">
        <v>6705.8775486301965</v>
      </c>
      <c r="O41" s="93">
        <v>6.9448671309158749</v>
      </c>
      <c r="P41" s="93">
        <v>676.91452044590937</v>
      </c>
      <c r="Q41" s="93">
        <v>60373</v>
      </c>
      <c r="R41" s="93">
        <v>2816</v>
      </c>
      <c r="S41" s="94">
        <v>4.6643367068060222E-2</v>
      </c>
    </row>
    <row r="42" spans="1:19" x14ac:dyDescent="0.2">
      <c r="A42" s="95" t="s">
        <v>134</v>
      </c>
      <c r="B42" s="51" t="s">
        <v>135</v>
      </c>
      <c r="C42" s="89" t="s">
        <v>57</v>
      </c>
      <c r="D42" s="90">
        <v>9660479.4700000007</v>
      </c>
      <c r="E42" s="91">
        <v>940.61679089999996</v>
      </c>
      <c r="F42" s="92">
        <v>7</v>
      </c>
      <c r="G42" s="92">
        <v>5</v>
      </c>
      <c r="H42" s="92">
        <v>0</v>
      </c>
      <c r="I42" s="91">
        <v>927.06980759999999</v>
      </c>
      <c r="J42" s="92">
        <v>12</v>
      </c>
      <c r="K42" s="92">
        <v>11</v>
      </c>
      <c r="L42" s="92">
        <v>0</v>
      </c>
      <c r="M42" s="93">
        <v>16574.052894449978</v>
      </c>
      <c r="N42" s="93">
        <v>4143.5132236124946</v>
      </c>
      <c r="O42" s="93">
        <v>9.5933083484512753</v>
      </c>
      <c r="P42" s="93">
        <v>582.86766257605757</v>
      </c>
      <c r="Q42" s="93">
        <v>12011</v>
      </c>
      <c r="R42" s="93">
        <v>346</v>
      </c>
      <c r="S42" s="94">
        <v>2.8806926983598369E-2</v>
      </c>
    </row>
    <row r="43" spans="1:19" x14ac:dyDescent="0.2">
      <c r="A43" s="95" t="s">
        <v>137</v>
      </c>
      <c r="B43" s="51" t="s">
        <v>138</v>
      </c>
      <c r="C43" s="89" t="s">
        <v>57</v>
      </c>
      <c r="D43" s="90">
        <v>43126080.100000009</v>
      </c>
      <c r="E43" s="91">
        <v>944.04090529999996</v>
      </c>
      <c r="F43" s="92">
        <v>9</v>
      </c>
      <c r="G43" s="92">
        <v>6</v>
      </c>
      <c r="H43" s="92">
        <v>0</v>
      </c>
      <c r="I43" s="91">
        <v>931.13029849999998</v>
      </c>
      <c r="J43" s="92">
        <v>16</v>
      </c>
      <c r="K43" s="92">
        <v>14</v>
      </c>
      <c r="L43" s="92">
        <v>0</v>
      </c>
      <c r="M43" s="93">
        <v>54657.594885474005</v>
      </c>
      <c r="N43" s="93">
        <v>6832.1993606842507</v>
      </c>
      <c r="O43" s="93">
        <v>6.0192915676104182</v>
      </c>
      <c r="P43" s="93">
        <v>789.02264525842406</v>
      </c>
      <c r="Q43" s="93">
        <v>40005</v>
      </c>
      <c r="R43" s="93">
        <v>795</v>
      </c>
      <c r="S43" s="94">
        <v>1.987251593550806E-2</v>
      </c>
    </row>
    <row r="44" spans="1:19" x14ac:dyDescent="0.2">
      <c r="A44" s="95" t="s">
        <v>140</v>
      </c>
      <c r="B44" s="51" t="s">
        <v>141</v>
      </c>
      <c r="C44" s="89" t="s">
        <v>57</v>
      </c>
      <c r="D44" s="90">
        <v>36959276.600000001</v>
      </c>
      <c r="E44" s="91">
        <v>940.00180250000005</v>
      </c>
      <c r="F44" s="92">
        <v>5</v>
      </c>
      <c r="G44" s="92">
        <v>3</v>
      </c>
      <c r="H44" s="92">
        <v>0</v>
      </c>
      <c r="I44" s="91">
        <v>922.26510570000005</v>
      </c>
      <c r="J44" s="92">
        <v>7</v>
      </c>
      <c r="K44" s="92">
        <v>6</v>
      </c>
      <c r="L44" s="92">
        <v>0</v>
      </c>
      <c r="M44" s="93">
        <v>45529.700881071403</v>
      </c>
      <c r="N44" s="93">
        <v>5691.2126101339254</v>
      </c>
      <c r="O44" s="93">
        <v>6.171795433798323</v>
      </c>
      <c r="P44" s="93">
        <v>811.76190233583361</v>
      </c>
      <c r="Q44" s="93">
        <v>31290</v>
      </c>
      <c r="R44" s="93">
        <v>1281</v>
      </c>
      <c r="S44" s="94">
        <v>4.0939597315436241E-2</v>
      </c>
    </row>
    <row r="45" spans="1:19" x14ac:dyDescent="0.2">
      <c r="A45" s="95" t="s">
        <v>142</v>
      </c>
      <c r="B45" s="51" t="s">
        <v>143</v>
      </c>
      <c r="C45" s="89" t="s">
        <v>57</v>
      </c>
      <c r="D45" s="90">
        <v>30377352.319999997</v>
      </c>
      <c r="E45" s="91">
        <v>963.31172839999999</v>
      </c>
      <c r="F45" s="92">
        <v>18</v>
      </c>
      <c r="G45" s="92">
        <v>15</v>
      </c>
      <c r="H45" s="92">
        <v>0</v>
      </c>
      <c r="I45" s="91">
        <v>930.85368300000005</v>
      </c>
      <c r="J45" s="92">
        <v>15</v>
      </c>
      <c r="K45" s="92">
        <v>13</v>
      </c>
      <c r="L45" s="92">
        <v>0</v>
      </c>
      <c r="M45" s="93">
        <v>41173.411769824866</v>
      </c>
      <c r="N45" s="93">
        <v>4117.341176982487</v>
      </c>
      <c r="O45" s="93">
        <v>8.0634561414537878</v>
      </c>
      <c r="P45" s="93">
        <v>737.79050640304047</v>
      </c>
      <c r="Q45" s="93">
        <v>23235</v>
      </c>
      <c r="R45" s="93">
        <v>1157</v>
      </c>
      <c r="S45" s="94">
        <v>4.9795567032494083E-2</v>
      </c>
    </row>
    <row r="46" spans="1:19" x14ac:dyDescent="0.2">
      <c r="A46" s="95" t="s">
        <v>144</v>
      </c>
      <c r="B46" s="51" t="s">
        <v>145</v>
      </c>
      <c r="C46" s="89" t="s">
        <v>57</v>
      </c>
      <c r="D46" s="90">
        <v>20621836.609999999</v>
      </c>
      <c r="E46" s="91">
        <v>992.82854669999995</v>
      </c>
      <c r="F46" s="92">
        <v>34</v>
      </c>
      <c r="G46" s="92">
        <v>29</v>
      </c>
      <c r="H46" s="92">
        <v>0</v>
      </c>
      <c r="I46" s="91">
        <v>957.49608690000002</v>
      </c>
      <c r="J46" s="92">
        <v>28</v>
      </c>
      <c r="K46" s="92">
        <v>25</v>
      </c>
      <c r="L46" s="92">
        <v>0</v>
      </c>
      <c r="M46" s="93">
        <v>35498.937387709084</v>
      </c>
      <c r="N46" s="93">
        <v>7099.7874775418168</v>
      </c>
      <c r="O46" s="93">
        <v>6.0001796018195099</v>
      </c>
      <c r="P46" s="93">
        <v>580.91419426937455</v>
      </c>
      <c r="Q46" s="93">
        <v>20107</v>
      </c>
      <c r="R46" s="93">
        <v>661</v>
      </c>
      <c r="S46" s="94">
        <v>3.2874123439598148E-2</v>
      </c>
    </row>
    <row r="47" spans="1:19" x14ac:dyDescent="0.2">
      <c r="A47" s="95" t="s">
        <v>147</v>
      </c>
      <c r="B47" s="51" t="s">
        <v>148</v>
      </c>
      <c r="C47" s="89" t="s">
        <v>57</v>
      </c>
      <c r="D47" s="90">
        <v>49584137.640000001</v>
      </c>
      <c r="E47" s="91">
        <v>930.81786020000004</v>
      </c>
      <c r="F47" s="92">
        <v>4</v>
      </c>
      <c r="G47" s="92">
        <v>2</v>
      </c>
      <c r="H47" s="92">
        <v>0</v>
      </c>
      <c r="I47" s="91">
        <v>907.0987768</v>
      </c>
      <c r="J47" s="92">
        <v>2</v>
      </c>
      <c r="K47" s="92">
        <v>2</v>
      </c>
      <c r="L47" s="92">
        <v>0</v>
      </c>
      <c r="M47" s="93">
        <v>62732.225390521919</v>
      </c>
      <c r="N47" s="93">
        <v>4825.5557992709164</v>
      </c>
      <c r="O47" s="93">
        <v>8.3210821352253177</v>
      </c>
      <c r="P47" s="93">
        <v>790.40935231179549</v>
      </c>
      <c r="Q47" s="93">
        <v>39588</v>
      </c>
      <c r="R47" s="93">
        <v>2366</v>
      </c>
      <c r="S47" s="94">
        <v>5.976558553096898E-2</v>
      </c>
    </row>
    <row r="48" spans="1:19" x14ac:dyDescent="0.2">
      <c r="A48" s="95" t="s">
        <v>149</v>
      </c>
      <c r="B48" s="51" t="s">
        <v>150</v>
      </c>
      <c r="C48" s="89" t="s">
        <v>57</v>
      </c>
      <c r="D48" s="90">
        <v>4449256.7699999996</v>
      </c>
      <c r="E48" s="91">
        <v>1086.1969670000001</v>
      </c>
      <c r="F48" s="92">
        <v>77</v>
      </c>
      <c r="G48" s="92">
        <v>48</v>
      </c>
      <c r="H48" s="92">
        <v>0</v>
      </c>
      <c r="I48" s="91">
        <v>1075.7918010000001</v>
      </c>
      <c r="J48" s="92">
        <v>72</v>
      </c>
      <c r="K48" s="92">
        <v>48</v>
      </c>
      <c r="L48" s="92">
        <v>0</v>
      </c>
      <c r="M48" s="93">
        <v>31324.431814749678</v>
      </c>
      <c r="N48" s="93">
        <v>10441.477271583226</v>
      </c>
      <c r="O48" s="93">
        <v>2.8412327006069664</v>
      </c>
      <c r="P48" s="93">
        <v>142.03790818338121</v>
      </c>
      <c r="Q48" s="93">
        <v>22639</v>
      </c>
      <c r="R48" s="93">
        <v>329</v>
      </c>
      <c r="S48" s="94">
        <v>1.4532444012544724E-2</v>
      </c>
    </row>
    <row r="49" spans="1:19" x14ac:dyDescent="0.2">
      <c r="A49" s="95" t="s">
        <v>152</v>
      </c>
      <c r="B49" s="51" t="s">
        <v>153</v>
      </c>
      <c r="C49" s="89" t="s">
        <v>57</v>
      </c>
      <c r="D49" s="90">
        <v>7157434.540000001</v>
      </c>
      <c r="E49" s="91">
        <v>1002.588744</v>
      </c>
      <c r="F49" s="92">
        <v>40</v>
      </c>
      <c r="G49" s="92">
        <v>34</v>
      </c>
      <c r="H49" s="92">
        <v>0</v>
      </c>
      <c r="I49" s="91">
        <v>965.9906565</v>
      </c>
      <c r="J49" s="92">
        <v>34</v>
      </c>
      <c r="K49" s="92">
        <v>31</v>
      </c>
      <c r="L49" s="92">
        <v>0</v>
      </c>
      <c r="M49" s="93">
        <v>25101.187190766937</v>
      </c>
      <c r="N49" s="93">
        <v>6275.2967976917344</v>
      </c>
      <c r="O49" s="93">
        <v>4.1830690796418804</v>
      </c>
      <c r="P49" s="93">
        <v>285.14326775080769</v>
      </c>
      <c r="Q49" s="93">
        <v>16103</v>
      </c>
      <c r="R49" s="93">
        <v>406</v>
      </c>
      <c r="S49" s="94">
        <v>2.5212693286965161E-2</v>
      </c>
    </row>
    <row r="50" spans="1:19" x14ac:dyDescent="0.2">
      <c r="A50" s="95" t="s">
        <v>154</v>
      </c>
      <c r="B50" s="51" t="s">
        <v>155</v>
      </c>
      <c r="C50" s="89" t="s">
        <v>57</v>
      </c>
      <c r="D50" s="90">
        <v>9695883.2799999993</v>
      </c>
      <c r="E50" s="91">
        <v>1062.808882</v>
      </c>
      <c r="F50" s="92">
        <v>73</v>
      </c>
      <c r="G50" s="92">
        <v>46</v>
      </c>
      <c r="H50" s="92">
        <v>0</v>
      </c>
      <c r="I50" s="91">
        <v>1047.3967909999999</v>
      </c>
      <c r="J50" s="92">
        <v>63</v>
      </c>
      <c r="K50" s="92">
        <v>46</v>
      </c>
      <c r="L50" s="92">
        <v>0</v>
      </c>
      <c r="M50" s="93">
        <v>41093.935120452632</v>
      </c>
      <c r="N50" s="93">
        <v>13697.978373484211</v>
      </c>
      <c r="O50" s="93">
        <v>2.5064525871784045</v>
      </c>
      <c r="P50" s="93">
        <v>235.94438574889159</v>
      </c>
      <c r="Q50" s="93">
        <v>29882</v>
      </c>
      <c r="R50" s="93">
        <v>452</v>
      </c>
      <c r="S50" s="94">
        <v>1.5126162907435915E-2</v>
      </c>
    </row>
    <row r="51" spans="1:19" x14ac:dyDescent="0.2">
      <c r="A51" s="95" t="s">
        <v>156</v>
      </c>
      <c r="B51" s="51" t="s">
        <v>157</v>
      </c>
      <c r="C51" s="89" t="s">
        <v>57</v>
      </c>
      <c r="D51" s="90">
        <v>11641002.59</v>
      </c>
      <c r="E51" s="91">
        <v>990.0981008</v>
      </c>
      <c r="F51" s="92">
        <v>32</v>
      </c>
      <c r="G51" s="92">
        <v>27</v>
      </c>
      <c r="H51" s="92">
        <v>0</v>
      </c>
      <c r="I51" s="91">
        <v>959.11171899999999</v>
      </c>
      <c r="J51" s="92">
        <v>30</v>
      </c>
      <c r="K51" s="92">
        <v>27</v>
      </c>
      <c r="L51" s="92">
        <v>0</v>
      </c>
      <c r="M51" s="93">
        <v>16042.795680980811</v>
      </c>
      <c r="N51" s="93">
        <v>5347.5985603269373</v>
      </c>
      <c r="O51" s="93">
        <v>9.5369911231485585</v>
      </c>
      <c r="P51" s="93">
        <v>725.62181938156436</v>
      </c>
      <c r="Q51" s="93">
        <v>11563</v>
      </c>
      <c r="R51" s="93">
        <v>333</v>
      </c>
      <c r="S51" s="94">
        <v>2.8798754648447635E-2</v>
      </c>
    </row>
    <row r="52" spans="1:19" x14ac:dyDescent="0.2">
      <c r="A52" s="88" t="s">
        <v>158</v>
      </c>
      <c r="B52" s="51" t="s">
        <v>159</v>
      </c>
      <c r="C52" s="89" t="s">
        <v>57</v>
      </c>
      <c r="D52" s="90">
        <v>20430795.160000004</v>
      </c>
      <c r="E52" s="91">
        <v>1003.321525</v>
      </c>
      <c r="F52" s="92">
        <v>42</v>
      </c>
      <c r="G52" s="92">
        <v>35</v>
      </c>
      <c r="H52" s="92">
        <v>0</v>
      </c>
      <c r="I52" s="91">
        <v>971.13269560000003</v>
      </c>
      <c r="J52" s="92">
        <v>38</v>
      </c>
      <c r="K52" s="92">
        <v>35</v>
      </c>
      <c r="L52" s="92">
        <v>0</v>
      </c>
      <c r="M52" s="93">
        <v>48169.906128792063</v>
      </c>
      <c r="N52" s="93">
        <v>12042.476532198016</v>
      </c>
      <c r="O52" s="93">
        <v>4.9408441727841126</v>
      </c>
      <c r="P52" s="93">
        <v>424.14023198164654</v>
      </c>
      <c r="Q52" s="93">
        <v>32053</v>
      </c>
      <c r="R52" s="93">
        <v>844</v>
      </c>
      <c r="S52" s="94">
        <v>2.6331388637569026E-2</v>
      </c>
    </row>
    <row r="53" spans="1:19" x14ac:dyDescent="0.2">
      <c r="A53" s="88" t="s">
        <v>160</v>
      </c>
      <c r="B53" s="51" t="s">
        <v>161</v>
      </c>
      <c r="C53" s="89" t="s">
        <v>57</v>
      </c>
      <c r="D53" s="90">
        <v>10559115.950000001</v>
      </c>
      <c r="E53" s="91">
        <v>988.3513064</v>
      </c>
      <c r="F53" s="92">
        <v>30</v>
      </c>
      <c r="G53" s="92">
        <v>26</v>
      </c>
      <c r="H53" s="92">
        <v>0</v>
      </c>
      <c r="I53" s="91">
        <v>956.58245399999998</v>
      </c>
      <c r="J53" s="92">
        <v>27</v>
      </c>
      <c r="K53" s="92">
        <v>24</v>
      </c>
      <c r="L53" s="92">
        <v>0</v>
      </c>
      <c r="M53" s="93">
        <v>24077.06868409762</v>
      </c>
      <c r="N53" s="93">
        <v>6019.2671710244049</v>
      </c>
      <c r="O53" s="93">
        <v>6.3961274530779431</v>
      </c>
      <c r="P53" s="93">
        <v>438.55487927291034</v>
      </c>
      <c r="Q53" s="93">
        <v>16126</v>
      </c>
      <c r="R53" s="93">
        <v>564</v>
      </c>
      <c r="S53" s="94">
        <v>3.4974575220141385E-2</v>
      </c>
    </row>
    <row r="54" spans="1:19" x14ac:dyDescent="0.2">
      <c r="A54" s="88" t="s">
        <v>162</v>
      </c>
      <c r="B54" s="51" t="s">
        <v>163</v>
      </c>
      <c r="C54" s="89" t="s">
        <v>56</v>
      </c>
      <c r="D54" s="90">
        <v>95137726.950000018</v>
      </c>
      <c r="E54" s="91">
        <v>1016.684788</v>
      </c>
      <c r="F54" s="92">
        <v>50</v>
      </c>
      <c r="G54" s="92">
        <v>0</v>
      </c>
      <c r="H54" s="92">
        <v>10</v>
      </c>
      <c r="I54" s="91">
        <v>1085.522115</v>
      </c>
      <c r="J54" s="92">
        <v>73</v>
      </c>
      <c r="K54" s="92">
        <v>0</v>
      </c>
      <c r="L54" s="92">
        <v>24</v>
      </c>
      <c r="M54" s="93">
        <v>163965.09376487299</v>
      </c>
      <c r="N54" s="93">
        <v>16396.509376487298</v>
      </c>
      <c r="O54" s="93">
        <v>4.5863420239820858</v>
      </c>
      <c r="P54" s="93">
        <v>580.23158933100808</v>
      </c>
      <c r="Q54" s="93">
        <v>119302</v>
      </c>
      <c r="R54" s="93">
        <v>4959</v>
      </c>
      <c r="S54" s="94">
        <v>4.1566780104273192E-2</v>
      </c>
    </row>
    <row r="55" spans="1:19" x14ac:dyDescent="0.2">
      <c r="A55" s="88" t="s">
        <v>309</v>
      </c>
      <c r="B55" s="51" t="s">
        <v>164</v>
      </c>
      <c r="C55" s="89" t="s">
        <v>56</v>
      </c>
      <c r="D55" s="90">
        <v>61438680.969999999</v>
      </c>
      <c r="E55" s="91">
        <v>1026.530542</v>
      </c>
      <c r="F55" s="92">
        <v>55</v>
      </c>
      <c r="G55" s="92">
        <v>0</v>
      </c>
      <c r="H55" s="92">
        <v>14</v>
      </c>
      <c r="I55" s="91">
        <v>1049.4195360000001</v>
      </c>
      <c r="J55" s="92">
        <v>65</v>
      </c>
      <c r="K55" s="92">
        <v>0</v>
      </c>
      <c r="L55" s="92">
        <v>18</v>
      </c>
      <c r="M55" s="93">
        <v>151981.32856936497</v>
      </c>
      <c r="N55" s="93">
        <v>12665.110714113747</v>
      </c>
      <c r="O55" s="93">
        <v>4.2044638378612245</v>
      </c>
      <c r="P55" s="93">
        <v>404.25150607865038</v>
      </c>
      <c r="Q55" s="93">
        <v>113117</v>
      </c>
      <c r="R55" s="93">
        <v>5399</v>
      </c>
      <c r="S55" s="94">
        <v>4.7729342185524722E-2</v>
      </c>
    </row>
    <row r="56" spans="1:19" x14ac:dyDescent="0.2">
      <c r="A56" s="88" t="s">
        <v>165</v>
      </c>
      <c r="B56" s="51" t="s">
        <v>166</v>
      </c>
      <c r="C56" s="89" t="s">
        <v>56</v>
      </c>
      <c r="D56" s="90">
        <v>84552235.280000001</v>
      </c>
      <c r="E56" s="91">
        <v>1018.342368</v>
      </c>
      <c r="F56" s="92">
        <v>52</v>
      </c>
      <c r="G56" s="92">
        <v>0</v>
      </c>
      <c r="H56" s="92">
        <v>11</v>
      </c>
      <c r="I56" s="91">
        <v>1044.1960019999999</v>
      </c>
      <c r="J56" s="92">
        <v>61</v>
      </c>
      <c r="K56" s="92">
        <v>0</v>
      </c>
      <c r="L56" s="92">
        <v>15</v>
      </c>
      <c r="M56" s="93">
        <v>131191.70150156828</v>
      </c>
      <c r="N56" s="93">
        <v>11926.51831832439</v>
      </c>
      <c r="O56" s="93">
        <v>5.4424174077158742</v>
      </c>
      <c r="P56" s="93">
        <v>644.49377751983229</v>
      </c>
      <c r="Q56" s="93">
        <v>96257</v>
      </c>
      <c r="R56" s="93">
        <v>4902</v>
      </c>
      <c r="S56" s="94">
        <v>5.0926166408676775E-2</v>
      </c>
    </row>
    <row r="57" spans="1:19" x14ac:dyDescent="0.2">
      <c r="A57" s="88" t="s">
        <v>167</v>
      </c>
      <c r="B57" s="51" t="s">
        <v>168</v>
      </c>
      <c r="C57" s="89" t="s">
        <v>56</v>
      </c>
      <c r="D57" s="90">
        <v>18805362.940000001</v>
      </c>
      <c r="E57" s="91">
        <v>1089.616442</v>
      </c>
      <c r="F57" s="92">
        <v>78</v>
      </c>
      <c r="G57" s="92">
        <v>0</v>
      </c>
      <c r="H57" s="92">
        <v>29</v>
      </c>
      <c r="I57" s="91">
        <v>1130.726944</v>
      </c>
      <c r="J57" s="92">
        <v>80</v>
      </c>
      <c r="K57" s="92">
        <v>0</v>
      </c>
      <c r="L57" s="92">
        <v>31</v>
      </c>
      <c r="M57" s="93">
        <v>140973.83395920836</v>
      </c>
      <c r="N57" s="93">
        <v>35243.458489802091</v>
      </c>
      <c r="O57" s="93">
        <v>1.1491494233382038</v>
      </c>
      <c r="P57" s="93">
        <v>133.39612332201625</v>
      </c>
      <c r="Q57" s="93">
        <v>102280</v>
      </c>
      <c r="R57" s="93">
        <v>3211</v>
      </c>
      <c r="S57" s="94">
        <v>3.1394211967149005E-2</v>
      </c>
    </row>
    <row r="58" spans="1:19" x14ac:dyDescent="0.2">
      <c r="A58" s="88" t="s">
        <v>169</v>
      </c>
      <c r="B58" s="51" t="s">
        <v>170</v>
      </c>
      <c r="C58" s="89" t="s">
        <v>56</v>
      </c>
      <c r="D58" s="90">
        <v>59662331.369999997</v>
      </c>
      <c r="E58" s="91">
        <v>1042.697471</v>
      </c>
      <c r="F58" s="92">
        <v>67</v>
      </c>
      <c r="G58" s="92">
        <v>0</v>
      </c>
      <c r="H58" s="92">
        <v>21</v>
      </c>
      <c r="I58" s="91">
        <v>1067.255885</v>
      </c>
      <c r="J58" s="92">
        <v>70</v>
      </c>
      <c r="K58" s="92">
        <v>0</v>
      </c>
      <c r="L58" s="92">
        <v>22</v>
      </c>
      <c r="M58" s="93">
        <v>144757.72919114627</v>
      </c>
      <c r="N58" s="93">
        <v>24126.288198524377</v>
      </c>
      <c r="O58" s="93">
        <v>2.9773885125738833</v>
      </c>
      <c r="P58" s="93">
        <v>412.15299316569474</v>
      </c>
      <c r="Q58" s="93">
        <v>99397</v>
      </c>
      <c r="R58" s="93">
        <v>4236</v>
      </c>
      <c r="S58" s="94">
        <v>4.261698039176233E-2</v>
      </c>
    </row>
    <row r="59" spans="1:19" x14ac:dyDescent="0.2">
      <c r="A59" s="88" t="s">
        <v>171</v>
      </c>
      <c r="B59" s="51" t="s">
        <v>172</v>
      </c>
      <c r="C59" s="89" t="s">
        <v>56</v>
      </c>
      <c r="D59" s="90">
        <v>58047020.799999997</v>
      </c>
      <c r="E59" s="91">
        <v>1056.081109</v>
      </c>
      <c r="F59" s="92">
        <v>70</v>
      </c>
      <c r="G59" s="92">
        <v>0</v>
      </c>
      <c r="H59" s="92">
        <v>24</v>
      </c>
      <c r="I59" s="91">
        <v>1075.1609020000001</v>
      </c>
      <c r="J59" s="92">
        <v>71</v>
      </c>
      <c r="K59" s="92">
        <v>0</v>
      </c>
      <c r="L59" s="92">
        <v>23</v>
      </c>
      <c r="M59" s="93">
        <v>104071.89475526812</v>
      </c>
      <c r="N59" s="93">
        <v>17345.315792544687</v>
      </c>
      <c r="O59" s="93">
        <v>4.4392388654633725</v>
      </c>
      <c r="P59" s="93">
        <v>557.75885445827009</v>
      </c>
      <c r="Q59" s="93">
        <v>68842</v>
      </c>
      <c r="R59" s="93">
        <v>2826</v>
      </c>
      <c r="S59" s="94">
        <v>4.1050521483977802E-2</v>
      </c>
    </row>
    <row r="60" spans="1:19" x14ac:dyDescent="0.2">
      <c r="A60" s="88" t="s">
        <v>173</v>
      </c>
      <c r="B60" s="51" t="s">
        <v>174</v>
      </c>
      <c r="C60" s="89" t="s">
        <v>56</v>
      </c>
      <c r="D60" s="90">
        <v>58630345.089999996</v>
      </c>
      <c r="E60" s="91">
        <v>1057.6847130000001</v>
      </c>
      <c r="F60" s="92">
        <v>71</v>
      </c>
      <c r="G60" s="92">
        <v>0</v>
      </c>
      <c r="H60" s="92">
        <v>25</v>
      </c>
      <c r="I60" s="91">
        <v>1064.256909</v>
      </c>
      <c r="J60" s="92">
        <v>67</v>
      </c>
      <c r="K60" s="92">
        <v>0</v>
      </c>
      <c r="L60" s="92">
        <v>20</v>
      </c>
      <c r="M60" s="93">
        <v>103517.67800472579</v>
      </c>
      <c r="N60" s="93">
        <v>11501.96422274731</v>
      </c>
      <c r="O60" s="93">
        <v>6.1342179639212056</v>
      </c>
      <c r="P60" s="93">
        <v>566.38002532594874</v>
      </c>
      <c r="Q60" s="93">
        <v>76607</v>
      </c>
      <c r="R60" s="93">
        <v>2460</v>
      </c>
      <c r="S60" s="94">
        <v>3.2111947994308616E-2</v>
      </c>
    </row>
    <row r="61" spans="1:19" x14ac:dyDescent="0.2">
      <c r="A61" s="88" t="s">
        <v>175</v>
      </c>
      <c r="B61" s="51" t="s">
        <v>176</v>
      </c>
      <c r="C61" s="89" t="s">
        <v>56</v>
      </c>
      <c r="D61" s="90">
        <v>63968642.399999991</v>
      </c>
      <c r="E61" s="91">
        <v>1041.026734</v>
      </c>
      <c r="F61" s="92">
        <v>63</v>
      </c>
      <c r="G61" s="92">
        <v>0</v>
      </c>
      <c r="H61" s="92">
        <v>17</v>
      </c>
      <c r="I61" s="91">
        <v>1034.655377</v>
      </c>
      <c r="J61" s="92">
        <v>60</v>
      </c>
      <c r="K61" s="92">
        <v>0</v>
      </c>
      <c r="L61" s="92">
        <v>14</v>
      </c>
      <c r="M61" s="93">
        <v>93422.478783349085</v>
      </c>
      <c r="N61" s="93">
        <v>11677.809847918636</v>
      </c>
      <c r="O61" s="93">
        <v>6.8505996451259739</v>
      </c>
      <c r="P61" s="93">
        <v>684.72431081973468</v>
      </c>
      <c r="Q61" s="93">
        <v>66751</v>
      </c>
      <c r="R61" s="93">
        <v>2613</v>
      </c>
      <c r="S61" s="94">
        <v>3.914548096657728E-2</v>
      </c>
    </row>
    <row r="62" spans="1:19" x14ac:dyDescent="0.2">
      <c r="A62" s="88" t="s">
        <v>177</v>
      </c>
      <c r="B62" s="51" t="s">
        <v>178</v>
      </c>
      <c r="C62" s="89" t="s">
        <v>56</v>
      </c>
      <c r="D62" s="90">
        <v>76623268.159999996</v>
      </c>
      <c r="E62" s="91">
        <v>1042.1690060000001</v>
      </c>
      <c r="F62" s="92">
        <v>65</v>
      </c>
      <c r="G62" s="92">
        <v>0</v>
      </c>
      <c r="H62" s="92">
        <v>19</v>
      </c>
      <c r="I62" s="91">
        <v>1028.669427</v>
      </c>
      <c r="J62" s="92">
        <v>58</v>
      </c>
      <c r="K62" s="92">
        <v>0</v>
      </c>
      <c r="L62" s="92">
        <v>12</v>
      </c>
      <c r="M62" s="93">
        <v>129908.16884668563</v>
      </c>
      <c r="N62" s="93">
        <v>11809.833531516875</v>
      </c>
      <c r="O62" s="93">
        <v>5.9349616490238954</v>
      </c>
      <c r="P62" s="93">
        <v>589.82640460761831</v>
      </c>
      <c r="Q62" s="93">
        <v>91913</v>
      </c>
      <c r="R62" s="93">
        <v>3663</v>
      </c>
      <c r="S62" s="94">
        <v>3.9852904376965176E-2</v>
      </c>
    </row>
    <row r="63" spans="1:19" x14ac:dyDescent="0.2">
      <c r="A63" s="88" t="s">
        <v>179</v>
      </c>
      <c r="B63" s="51" t="s">
        <v>180</v>
      </c>
      <c r="C63" s="89" t="s">
        <v>56</v>
      </c>
      <c r="D63" s="90">
        <v>121417688.02</v>
      </c>
      <c r="E63" s="91">
        <v>1042.3084329999999</v>
      </c>
      <c r="F63" s="92">
        <v>66</v>
      </c>
      <c r="G63" s="92">
        <v>0</v>
      </c>
      <c r="H63" s="92">
        <v>20</v>
      </c>
      <c r="I63" s="91">
        <v>1066.962401</v>
      </c>
      <c r="J63" s="92">
        <v>68</v>
      </c>
      <c r="K63" s="92">
        <v>0</v>
      </c>
      <c r="L63" s="92">
        <v>21</v>
      </c>
      <c r="M63" s="93">
        <v>164255.80785065892</v>
      </c>
      <c r="N63" s="93">
        <v>10950.387190043928</v>
      </c>
      <c r="O63" s="93">
        <v>5.8141018725394735</v>
      </c>
      <c r="P63" s="93">
        <v>739.1987510748645</v>
      </c>
      <c r="Q63" s="93">
        <v>112632</v>
      </c>
      <c r="R63" s="93">
        <v>2255</v>
      </c>
      <c r="S63" s="94">
        <v>2.0020953192698344E-2</v>
      </c>
    </row>
    <row r="64" spans="1:19" x14ac:dyDescent="0.2">
      <c r="A64" s="88" t="s">
        <v>181</v>
      </c>
      <c r="B64" s="51" t="s">
        <v>182</v>
      </c>
      <c r="C64" s="89" t="s">
        <v>56</v>
      </c>
      <c r="D64" s="90">
        <v>29442783.229999997</v>
      </c>
      <c r="E64" s="91">
        <v>1061.0156730000001</v>
      </c>
      <c r="F64" s="92">
        <v>72</v>
      </c>
      <c r="G64" s="92">
        <v>0</v>
      </c>
      <c r="H64" s="92">
        <v>26</v>
      </c>
      <c r="I64" s="91">
        <v>1105.7346580000001</v>
      </c>
      <c r="J64" s="92">
        <v>76</v>
      </c>
      <c r="K64" s="92">
        <v>0</v>
      </c>
      <c r="L64" s="92">
        <v>27</v>
      </c>
      <c r="M64" s="93">
        <v>97825.991752859263</v>
      </c>
      <c r="N64" s="93">
        <v>9782.5991752859263</v>
      </c>
      <c r="O64" s="93">
        <v>3.8537815282509622</v>
      </c>
      <c r="P64" s="93">
        <v>300.97096592061325</v>
      </c>
      <c r="Q64" s="93">
        <v>73919</v>
      </c>
      <c r="R64" s="93">
        <v>3143</v>
      </c>
      <c r="S64" s="94">
        <v>4.2519514603823104E-2</v>
      </c>
    </row>
    <row r="65" spans="1:19" x14ac:dyDescent="0.2">
      <c r="A65" s="88" t="s">
        <v>183</v>
      </c>
      <c r="B65" s="51" t="s">
        <v>184</v>
      </c>
      <c r="C65" s="89" t="s">
        <v>56</v>
      </c>
      <c r="D65" s="90">
        <v>86299825.289999992</v>
      </c>
      <c r="E65" s="91">
        <v>1044.259648</v>
      </c>
      <c r="F65" s="92">
        <v>68</v>
      </c>
      <c r="G65" s="92">
        <v>0</v>
      </c>
      <c r="H65" s="92">
        <v>22</v>
      </c>
      <c r="I65" s="91">
        <v>1048.233929</v>
      </c>
      <c r="J65" s="92">
        <v>64</v>
      </c>
      <c r="K65" s="92">
        <v>0</v>
      </c>
      <c r="L65" s="92">
        <v>17</v>
      </c>
      <c r="M65" s="93">
        <v>131182.23160302686</v>
      </c>
      <c r="N65" s="93">
        <v>8198.8894751891785</v>
      </c>
      <c r="O65" s="93">
        <v>6.9978989439513271</v>
      </c>
      <c r="P65" s="93">
        <v>657.86215278875261</v>
      </c>
      <c r="Q65" s="93">
        <v>95863</v>
      </c>
      <c r="R65" s="93">
        <v>3202</v>
      </c>
      <c r="S65" s="94">
        <v>3.3401833867081149E-2</v>
      </c>
    </row>
    <row r="66" spans="1:19" x14ac:dyDescent="0.2">
      <c r="A66" s="88" t="s">
        <v>185</v>
      </c>
      <c r="B66" s="51" t="s">
        <v>186</v>
      </c>
      <c r="C66" s="89" t="s">
        <v>56</v>
      </c>
      <c r="D66" s="90">
        <v>137923170.53</v>
      </c>
      <c r="E66" s="91">
        <v>886.65791239999999</v>
      </c>
      <c r="F66" s="92">
        <v>1</v>
      </c>
      <c r="G66" s="92">
        <v>0</v>
      </c>
      <c r="H66" s="92">
        <v>1</v>
      </c>
      <c r="I66" s="91">
        <v>917.86083599999995</v>
      </c>
      <c r="J66" s="92">
        <v>3</v>
      </c>
      <c r="K66" s="92">
        <v>0</v>
      </c>
      <c r="L66" s="92">
        <v>1</v>
      </c>
      <c r="M66" s="93">
        <v>130773.42529699621</v>
      </c>
      <c r="N66" s="93">
        <v>9340.9589497854431</v>
      </c>
      <c r="O66" s="93">
        <v>7.0962429705610504</v>
      </c>
      <c r="P66" s="93">
        <v>1054.6727686972042</v>
      </c>
      <c r="Q66" s="93">
        <v>84196</v>
      </c>
      <c r="R66" s="93">
        <v>5409</v>
      </c>
      <c r="S66" s="94">
        <v>6.4242956910066984E-2</v>
      </c>
    </row>
    <row r="67" spans="1:19" x14ac:dyDescent="0.2">
      <c r="A67" s="88" t="s">
        <v>187</v>
      </c>
      <c r="B67" s="51" t="s">
        <v>188</v>
      </c>
      <c r="C67" s="89" t="s">
        <v>56</v>
      </c>
      <c r="D67" s="90">
        <v>65795232.350000001</v>
      </c>
      <c r="E67" s="91">
        <v>1003.136321</v>
      </c>
      <c r="F67" s="92">
        <v>41</v>
      </c>
      <c r="G67" s="92">
        <v>0</v>
      </c>
      <c r="H67" s="92">
        <v>7</v>
      </c>
      <c r="I67" s="91">
        <v>982.10581490000004</v>
      </c>
      <c r="J67" s="92">
        <v>42</v>
      </c>
      <c r="K67" s="92">
        <v>0</v>
      </c>
      <c r="L67" s="92">
        <v>6</v>
      </c>
      <c r="M67" s="93">
        <v>112815.30110017139</v>
      </c>
      <c r="N67" s="93">
        <v>12535.033455574599</v>
      </c>
      <c r="O67" s="93">
        <v>4.6004397890953417</v>
      </c>
      <c r="P67" s="93">
        <v>583.21195536746256</v>
      </c>
      <c r="Q67" s="93">
        <v>76961</v>
      </c>
      <c r="R67" s="93">
        <v>3044</v>
      </c>
      <c r="S67" s="94">
        <v>3.9552500617195722E-2</v>
      </c>
    </row>
    <row r="68" spans="1:19" x14ac:dyDescent="0.2">
      <c r="A68" s="88" t="s">
        <v>189</v>
      </c>
      <c r="B68" s="51" t="s">
        <v>190</v>
      </c>
      <c r="C68" s="89" t="s">
        <v>56</v>
      </c>
      <c r="D68" s="90">
        <v>158435289.13000003</v>
      </c>
      <c r="E68" s="91">
        <v>994.67103910000003</v>
      </c>
      <c r="F68" s="92">
        <v>36</v>
      </c>
      <c r="G68" s="92">
        <v>0</v>
      </c>
      <c r="H68" s="92">
        <v>6</v>
      </c>
      <c r="I68" s="91">
        <v>986.34153939999999</v>
      </c>
      <c r="J68" s="92">
        <v>44</v>
      </c>
      <c r="K68" s="92">
        <v>0</v>
      </c>
      <c r="L68" s="92">
        <v>7</v>
      </c>
      <c r="M68" s="93">
        <v>298107.98315040383</v>
      </c>
      <c r="N68" s="93">
        <v>22931.383319261833</v>
      </c>
      <c r="O68" s="93">
        <v>3.0391671850763475</v>
      </c>
      <c r="P68" s="93">
        <v>531.46946101763729</v>
      </c>
      <c r="Q68" s="93">
        <v>215866</v>
      </c>
      <c r="R68" s="93">
        <v>10035</v>
      </c>
      <c r="S68" s="94">
        <v>4.6487172597815311E-2</v>
      </c>
    </row>
    <row r="69" spans="1:19" x14ac:dyDescent="0.2">
      <c r="A69" s="88" t="s">
        <v>191</v>
      </c>
      <c r="B69" s="51" t="s">
        <v>192</v>
      </c>
      <c r="C69" s="89" t="s">
        <v>56</v>
      </c>
      <c r="D69" s="90">
        <v>36831475.250000007</v>
      </c>
      <c r="E69" s="91">
        <v>1020.9559819999999</v>
      </c>
      <c r="F69" s="92">
        <v>54</v>
      </c>
      <c r="G69" s="92">
        <v>0</v>
      </c>
      <c r="H69" s="92">
        <v>13</v>
      </c>
      <c r="I69" s="91">
        <v>992.89152939999997</v>
      </c>
      <c r="J69" s="92">
        <v>50</v>
      </c>
      <c r="K69" s="92">
        <v>0</v>
      </c>
      <c r="L69" s="92">
        <v>8</v>
      </c>
      <c r="M69" s="93">
        <v>96787.032815739061</v>
      </c>
      <c r="N69" s="93">
        <v>16131.172135956511</v>
      </c>
      <c r="O69" s="93">
        <v>4.1844448395378508</v>
      </c>
      <c r="P69" s="93">
        <v>380.54142356155216</v>
      </c>
      <c r="Q69" s="93">
        <v>72377</v>
      </c>
      <c r="R69" s="93">
        <v>2537</v>
      </c>
      <c r="S69" s="94">
        <v>3.5052571949652514E-2</v>
      </c>
    </row>
    <row r="70" spans="1:19" x14ac:dyDescent="0.2">
      <c r="A70" s="88" t="s">
        <v>193</v>
      </c>
      <c r="B70" s="51" t="s">
        <v>194</v>
      </c>
      <c r="C70" s="89" t="s">
        <v>56</v>
      </c>
      <c r="D70" s="90">
        <v>30596818.289999995</v>
      </c>
      <c r="E70" s="91">
        <v>1041.2497189999999</v>
      </c>
      <c r="F70" s="92">
        <v>64</v>
      </c>
      <c r="G70" s="92">
        <v>0</v>
      </c>
      <c r="H70" s="92">
        <v>18</v>
      </c>
      <c r="I70" s="91">
        <v>1014.133403</v>
      </c>
      <c r="J70" s="92">
        <v>55</v>
      </c>
      <c r="K70" s="92">
        <v>0</v>
      </c>
      <c r="L70" s="92">
        <v>10</v>
      </c>
      <c r="M70" s="93">
        <v>125712.88016637738</v>
      </c>
      <c r="N70" s="93">
        <v>13968.097796264154</v>
      </c>
      <c r="O70" s="93">
        <v>3.5954947448645758</v>
      </c>
      <c r="P70" s="93">
        <v>243.38650303378608</v>
      </c>
      <c r="Q70" s="93">
        <v>90152</v>
      </c>
      <c r="R70" s="93">
        <v>3519</v>
      </c>
      <c r="S70" s="94">
        <v>3.903407578312184E-2</v>
      </c>
    </row>
    <row r="71" spans="1:19" x14ac:dyDescent="0.2">
      <c r="A71" s="88" t="s">
        <v>195</v>
      </c>
      <c r="B71" s="51" t="s">
        <v>196</v>
      </c>
      <c r="C71" s="89" t="s">
        <v>56</v>
      </c>
      <c r="D71" s="90">
        <v>138016294.79999998</v>
      </c>
      <c r="E71" s="91">
        <v>940.81640760000005</v>
      </c>
      <c r="F71" s="92">
        <v>8</v>
      </c>
      <c r="G71" s="92">
        <v>0</v>
      </c>
      <c r="H71" s="92">
        <v>3</v>
      </c>
      <c r="I71" s="91">
        <v>948.5714471</v>
      </c>
      <c r="J71" s="92">
        <v>24</v>
      </c>
      <c r="K71" s="92">
        <v>0</v>
      </c>
      <c r="L71" s="92">
        <v>3</v>
      </c>
      <c r="M71" s="93">
        <v>198226.47591075161</v>
      </c>
      <c r="N71" s="93">
        <v>14159.033993625115</v>
      </c>
      <c r="O71" s="93">
        <v>4.2022640829020501</v>
      </c>
      <c r="P71" s="93">
        <v>696.25560443368659</v>
      </c>
      <c r="Q71" s="93">
        <v>135744</v>
      </c>
      <c r="R71" s="93">
        <v>9760</v>
      </c>
      <c r="S71" s="94">
        <v>7.1900047147571894E-2</v>
      </c>
    </row>
    <row r="72" spans="1:19" x14ac:dyDescent="0.2">
      <c r="A72" s="88" t="s">
        <v>197</v>
      </c>
      <c r="B72" s="51" t="s">
        <v>198</v>
      </c>
      <c r="C72" s="89" t="s">
        <v>56</v>
      </c>
      <c r="D72" s="90">
        <v>171667782.49000001</v>
      </c>
      <c r="E72" s="91">
        <v>912.46966369999996</v>
      </c>
      <c r="F72" s="92">
        <v>3</v>
      </c>
      <c r="G72" s="92">
        <v>0</v>
      </c>
      <c r="H72" s="92">
        <v>2</v>
      </c>
      <c r="I72" s="91">
        <v>928.42035820000001</v>
      </c>
      <c r="J72" s="92">
        <v>13</v>
      </c>
      <c r="K72" s="92">
        <v>0</v>
      </c>
      <c r="L72" s="92">
        <v>2</v>
      </c>
      <c r="M72" s="93">
        <v>159547.55541161777</v>
      </c>
      <c r="N72" s="93">
        <v>10636.503694107851</v>
      </c>
      <c r="O72" s="93">
        <v>5.9104634826096092</v>
      </c>
      <c r="P72" s="93">
        <v>1075.9662349392518</v>
      </c>
      <c r="Q72" s="93">
        <v>107496</v>
      </c>
      <c r="R72" s="93">
        <v>6340</v>
      </c>
      <c r="S72" s="94">
        <v>5.8978938751209346E-2</v>
      </c>
    </row>
    <row r="73" spans="1:19" x14ac:dyDescent="0.2">
      <c r="A73" s="88" t="s">
        <v>199</v>
      </c>
      <c r="B73" s="51" t="s">
        <v>200</v>
      </c>
      <c r="C73" s="89" t="s">
        <v>56</v>
      </c>
      <c r="D73" s="90">
        <v>90271752.750000015</v>
      </c>
      <c r="E73" s="91">
        <v>985.18786850000004</v>
      </c>
      <c r="F73" s="92">
        <v>28</v>
      </c>
      <c r="G73" s="92">
        <v>0</v>
      </c>
      <c r="H73" s="92">
        <v>4</v>
      </c>
      <c r="I73" s="91">
        <v>973.9039808</v>
      </c>
      <c r="J73" s="92">
        <v>40</v>
      </c>
      <c r="K73" s="92">
        <v>0</v>
      </c>
      <c r="L73" s="92">
        <v>4</v>
      </c>
      <c r="M73" s="93">
        <v>158361.72173839674</v>
      </c>
      <c r="N73" s="93">
        <v>22623.103105485246</v>
      </c>
      <c r="O73" s="93">
        <v>3.3025657605817269</v>
      </c>
      <c r="P73" s="93">
        <v>570.03518122342143</v>
      </c>
      <c r="Q73" s="93">
        <v>110899</v>
      </c>
      <c r="R73" s="93">
        <v>5755</v>
      </c>
      <c r="S73" s="94">
        <v>5.1894065771557904E-2</v>
      </c>
    </row>
    <row r="74" spans="1:19" x14ac:dyDescent="0.2">
      <c r="A74" s="88" t="s">
        <v>201</v>
      </c>
      <c r="B74" s="51" t="s">
        <v>202</v>
      </c>
      <c r="C74" s="89" t="s">
        <v>56</v>
      </c>
      <c r="D74" s="90">
        <v>46936040.490000002</v>
      </c>
      <c r="E74" s="91">
        <v>1020.66275</v>
      </c>
      <c r="F74" s="92">
        <v>53</v>
      </c>
      <c r="G74" s="92">
        <v>0</v>
      </c>
      <c r="H74" s="92">
        <v>12</v>
      </c>
      <c r="I74" s="91">
        <v>1034.269139</v>
      </c>
      <c r="J74" s="92">
        <v>59</v>
      </c>
      <c r="K74" s="92">
        <v>0</v>
      </c>
      <c r="L74" s="92">
        <v>13</v>
      </c>
      <c r="M74" s="93">
        <v>74338.310444754417</v>
      </c>
      <c r="N74" s="93">
        <v>8259.8122716393791</v>
      </c>
      <c r="O74" s="93">
        <v>7.1968275415351677</v>
      </c>
      <c r="P74" s="93">
        <v>631.38427829727436</v>
      </c>
      <c r="Q74" s="93">
        <v>56536</v>
      </c>
      <c r="R74" s="93">
        <v>1594</v>
      </c>
      <c r="S74" s="94">
        <v>2.819442479128343E-2</v>
      </c>
    </row>
    <row r="75" spans="1:19" x14ac:dyDescent="0.2">
      <c r="A75" s="88" t="s">
        <v>203</v>
      </c>
      <c r="B75" s="51" t="s">
        <v>204</v>
      </c>
      <c r="C75" s="89" t="s">
        <v>56</v>
      </c>
      <c r="D75" s="90">
        <v>125213060.91000001</v>
      </c>
      <c r="E75" s="91">
        <v>1005.516265</v>
      </c>
      <c r="F75" s="92">
        <v>44</v>
      </c>
      <c r="G75" s="92">
        <v>0</v>
      </c>
      <c r="H75" s="92">
        <v>8</v>
      </c>
      <c r="I75" s="91">
        <v>1004.37918</v>
      </c>
      <c r="J75" s="92">
        <v>54</v>
      </c>
      <c r="K75" s="92">
        <v>0</v>
      </c>
      <c r="L75" s="92">
        <v>9</v>
      </c>
      <c r="M75" s="93">
        <v>238883.40555107995</v>
      </c>
      <c r="N75" s="93">
        <v>18375.646580852303</v>
      </c>
      <c r="O75" s="93">
        <v>3.7382253402656369</v>
      </c>
      <c r="P75" s="93">
        <v>524.15972813660323</v>
      </c>
      <c r="Q75" s="93">
        <v>183269</v>
      </c>
      <c r="R75" s="93">
        <v>8035</v>
      </c>
      <c r="S75" s="94">
        <v>4.3842657514364135E-2</v>
      </c>
    </row>
    <row r="76" spans="1:19" x14ac:dyDescent="0.2">
      <c r="A76" s="88" t="s">
        <v>205</v>
      </c>
      <c r="B76" s="51" t="s">
        <v>206</v>
      </c>
      <c r="C76" s="89" t="s">
        <v>56</v>
      </c>
      <c r="D76" s="90">
        <v>87818238.920000017</v>
      </c>
      <c r="E76" s="91">
        <v>1037.538438</v>
      </c>
      <c r="F76" s="92">
        <v>60</v>
      </c>
      <c r="G76" s="92">
        <v>0</v>
      </c>
      <c r="H76" s="92">
        <v>15</v>
      </c>
      <c r="I76" s="91">
        <v>1016.2089109999999</v>
      </c>
      <c r="J76" s="92">
        <v>56</v>
      </c>
      <c r="K76" s="92">
        <v>0</v>
      </c>
      <c r="L76" s="92">
        <v>11</v>
      </c>
      <c r="M76" s="93">
        <v>139504.79263008951</v>
      </c>
      <c r="N76" s="93">
        <v>8719.0495393805941</v>
      </c>
      <c r="O76" s="93">
        <v>5.5553646967168202</v>
      </c>
      <c r="P76" s="93">
        <v>629.49979899872403</v>
      </c>
      <c r="Q76" s="93">
        <v>83467</v>
      </c>
      <c r="R76" s="93">
        <v>2176</v>
      </c>
      <c r="S76" s="94">
        <v>2.6070183425785039E-2</v>
      </c>
    </row>
    <row r="77" spans="1:19" x14ac:dyDescent="0.2">
      <c r="A77" s="88" t="s">
        <v>207</v>
      </c>
      <c r="B77" s="51" t="s">
        <v>208</v>
      </c>
      <c r="C77" s="89" t="s">
        <v>56</v>
      </c>
      <c r="D77" s="90">
        <v>29842339.199999999</v>
      </c>
      <c r="E77" s="91">
        <v>1045.7414289999999</v>
      </c>
      <c r="F77" s="92">
        <v>69</v>
      </c>
      <c r="G77" s="92">
        <v>0</v>
      </c>
      <c r="H77" s="92">
        <v>23</v>
      </c>
      <c r="I77" s="91">
        <v>1107.8612539999999</v>
      </c>
      <c r="J77" s="92">
        <v>77</v>
      </c>
      <c r="K77" s="92">
        <v>0</v>
      </c>
      <c r="L77" s="92">
        <v>28</v>
      </c>
      <c r="M77" s="93">
        <v>88438.08394493589</v>
      </c>
      <c r="N77" s="93">
        <v>12634.011992133699</v>
      </c>
      <c r="O77" s="93">
        <v>3.2565155999910305</v>
      </c>
      <c r="P77" s="93">
        <v>337.43764980911055</v>
      </c>
      <c r="Q77" s="93">
        <v>67799</v>
      </c>
      <c r="R77" s="93">
        <v>3272</v>
      </c>
      <c r="S77" s="94">
        <v>4.826029882446644E-2</v>
      </c>
    </row>
    <row r="78" spans="1:19" x14ac:dyDescent="0.2">
      <c r="A78" s="88" t="s">
        <v>209</v>
      </c>
      <c r="B78" s="51" t="s">
        <v>210</v>
      </c>
      <c r="C78" s="89" t="s">
        <v>56</v>
      </c>
      <c r="D78" s="90">
        <v>66253194.449999996</v>
      </c>
      <c r="E78" s="91">
        <v>1009.717021</v>
      </c>
      <c r="F78" s="92">
        <v>48</v>
      </c>
      <c r="G78" s="92">
        <v>0</v>
      </c>
      <c r="H78" s="92">
        <v>9</v>
      </c>
      <c r="I78" s="91">
        <v>1044.5941479999999</v>
      </c>
      <c r="J78" s="92">
        <v>62</v>
      </c>
      <c r="K78" s="92">
        <v>0</v>
      </c>
      <c r="L78" s="92">
        <v>16</v>
      </c>
      <c r="M78" s="93">
        <v>78609.095217218128</v>
      </c>
      <c r="N78" s="93">
        <v>8734.3439130242368</v>
      </c>
      <c r="O78" s="93">
        <v>5.9916730843740158</v>
      </c>
      <c r="P78" s="93">
        <v>842.81843299333946</v>
      </c>
      <c r="Q78" s="93">
        <v>61101</v>
      </c>
      <c r="R78" s="93">
        <v>2457</v>
      </c>
      <c r="S78" s="94">
        <v>4.0212107821475919E-2</v>
      </c>
    </row>
    <row r="79" spans="1:19" x14ac:dyDescent="0.2">
      <c r="A79" s="88" t="s">
        <v>211</v>
      </c>
      <c r="B79" s="51" t="s">
        <v>212</v>
      </c>
      <c r="C79" s="89" t="s">
        <v>56</v>
      </c>
      <c r="D79" s="90">
        <v>19809877.190000001</v>
      </c>
      <c r="E79" s="91">
        <v>1084.4760040000001</v>
      </c>
      <c r="F79" s="92">
        <v>76</v>
      </c>
      <c r="G79" s="92">
        <v>0</v>
      </c>
      <c r="H79" s="92">
        <v>28</v>
      </c>
      <c r="I79" s="91">
        <v>1129.989129</v>
      </c>
      <c r="J79" s="92">
        <v>79</v>
      </c>
      <c r="K79" s="92">
        <v>0</v>
      </c>
      <c r="L79" s="92">
        <v>30</v>
      </c>
      <c r="M79" s="93">
        <v>97486.407421145341</v>
      </c>
      <c r="N79" s="93">
        <v>24371.601855286335</v>
      </c>
      <c r="O79" s="93">
        <v>2.0413102222580806</v>
      </c>
      <c r="P79" s="93">
        <v>203.20655683228233</v>
      </c>
      <c r="Q79" s="93">
        <v>72834</v>
      </c>
      <c r="R79" s="93">
        <v>1856</v>
      </c>
      <c r="S79" s="94">
        <v>2.5482604278221709E-2</v>
      </c>
    </row>
    <row r="80" spans="1:19" x14ac:dyDescent="0.2">
      <c r="A80" s="88" t="s">
        <v>213</v>
      </c>
      <c r="B80" s="51" t="s">
        <v>214</v>
      </c>
      <c r="C80" s="89" t="s">
        <v>56</v>
      </c>
      <c r="D80" s="90">
        <v>71755193.090000004</v>
      </c>
      <c r="E80" s="91">
        <v>1074.5926440000001</v>
      </c>
      <c r="F80" s="92">
        <v>74</v>
      </c>
      <c r="G80" s="92">
        <v>0</v>
      </c>
      <c r="H80" s="92">
        <v>27</v>
      </c>
      <c r="I80" s="91">
        <v>1102.8474040000001</v>
      </c>
      <c r="J80" s="92">
        <v>75</v>
      </c>
      <c r="K80" s="92">
        <v>0</v>
      </c>
      <c r="L80" s="92">
        <v>26</v>
      </c>
      <c r="M80" s="93">
        <v>124741.97091812664</v>
      </c>
      <c r="N80" s="93">
        <v>13860.21899090296</v>
      </c>
      <c r="O80" s="93">
        <v>5.2267893091727311</v>
      </c>
      <c r="P80" s="93">
        <v>575.22895110496472</v>
      </c>
      <c r="Q80" s="93">
        <v>94822</v>
      </c>
      <c r="R80" s="93">
        <v>2661</v>
      </c>
      <c r="S80" s="94">
        <v>2.8063107717618274E-2</v>
      </c>
    </row>
    <row r="81" spans="1:19" x14ac:dyDescent="0.2">
      <c r="A81" s="88" t="s">
        <v>215</v>
      </c>
      <c r="B81" s="51" t="s">
        <v>216</v>
      </c>
      <c r="C81" s="89" t="s">
        <v>56</v>
      </c>
      <c r="D81" s="90">
        <v>12380460.230000002</v>
      </c>
      <c r="E81" s="91">
        <v>1090.406575</v>
      </c>
      <c r="F81" s="92">
        <v>79</v>
      </c>
      <c r="G81" s="92">
        <v>0</v>
      </c>
      <c r="H81" s="92">
        <v>30</v>
      </c>
      <c r="I81" s="91">
        <v>1127.126354</v>
      </c>
      <c r="J81" s="92">
        <v>78</v>
      </c>
      <c r="K81" s="92">
        <v>0</v>
      </c>
      <c r="L81" s="92">
        <v>29</v>
      </c>
      <c r="M81" s="93">
        <v>82672.828569979218</v>
      </c>
      <c r="N81" s="93">
        <v>27557.609523326406</v>
      </c>
      <c r="O81" s="93">
        <v>1.6692304156883728</v>
      </c>
      <c r="P81" s="93">
        <v>149.75246939229183</v>
      </c>
      <c r="Q81" s="93">
        <v>59319</v>
      </c>
      <c r="R81" s="93">
        <v>1227</v>
      </c>
      <c r="S81" s="94">
        <v>2.0684772164062105E-2</v>
      </c>
    </row>
    <row r="82" spans="1:19" x14ac:dyDescent="0.2">
      <c r="A82" s="88" t="s">
        <v>217</v>
      </c>
      <c r="B82" s="51" t="s">
        <v>218</v>
      </c>
      <c r="C82" s="89" t="s">
        <v>56</v>
      </c>
      <c r="D82" s="90">
        <v>85434267.049999997</v>
      </c>
      <c r="E82" s="91">
        <v>1040.7154829999999</v>
      </c>
      <c r="F82" s="92">
        <v>62</v>
      </c>
      <c r="G82" s="92">
        <v>0</v>
      </c>
      <c r="H82" s="92">
        <v>16</v>
      </c>
      <c r="I82" s="91">
        <v>1059.755144</v>
      </c>
      <c r="J82" s="92">
        <v>66</v>
      </c>
      <c r="K82" s="92">
        <v>0</v>
      </c>
      <c r="L82" s="92">
        <v>19</v>
      </c>
      <c r="M82" s="93">
        <v>104151.91244493943</v>
      </c>
      <c r="N82" s="93">
        <v>9468.3556768126746</v>
      </c>
      <c r="O82" s="93">
        <v>7.1626145165061432</v>
      </c>
      <c r="P82" s="93">
        <v>820.28514930213464</v>
      </c>
      <c r="Q82" s="93">
        <v>76284</v>
      </c>
      <c r="R82" s="93">
        <v>2975</v>
      </c>
      <c r="S82" s="94">
        <v>3.8999003722930102E-2</v>
      </c>
    </row>
    <row r="83" spans="1:19" x14ac:dyDescent="0.2">
      <c r="A83" s="88" t="s">
        <v>219</v>
      </c>
      <c r="B83" s="51" t="s">
        <v>220</v>
      </c>
      <c r="C83" s="89" t="s">
        <v>57</v>
      </c>
      <c r="D83" s="90">
        <v>0</v>
      </c>
      <c r="E83" s="91">
        <v>975.04903739999997</v>
      </c>
      <c r="F83" s="92">
        <v>24</v>
      </c>
      <c r="G83" s="92">
        <v>21</v>
      </c>
      <c r="H83" s="92">
        <v>0</v>
      </c>
      <c r="I83" s="91">
        <v>946.05685129999995</v>
      </c>
      <c r="J83" s="92">
        <v>22</v>
      </c>
      <c r="K83" s="92">
        <v>20</v>
      </c>
      <c r="L83" s="92">
        <v>0</v>
      </c>
      <c r="M83" s="93">
        <v>5012.0699073138367</v>
      </c>
      <c r="N83" s="93">
        <v>0</v>
      </c>
      <c r="O83" s="93">
        <v>0</v>
      </c>
      <c r="P83" s="93">
        <v>0</v>
      </c>
      <c r="Q83" s="93">
        <v>3269</v>
      </c>
      <c r="R83" s="93">
        <v>95</v>
      </c>
      <c r="S83" s="94">
        <v>2.9060874885286019E-2</v>
      </c>
    </row>
    <row r="84" spans="1:19" x14ac:dyDescent="0.2">
      <c r="A84" s="88" t="s">
        <v>221</v>
      </c>
      <c r="B84" s="51" t="s">
        <v>222</v>
      </c>
      <c r="C84" s="89" t="s">
        <v>57</v>
      </c>
      <c r="D84" s="90">
        <v>0</v>
      </c>
      <c r="E84" s="91">
        <v>1039.942689</v>
      </c>
      <c r="F84" s="92">
        <v>61</v>
      </c>
      <c r="G84" s="92">
        <v>45</v>
      </c>
      <c r="H84" s="92">
        <v>0</v>
      </c>
      <c r="I84" s="91">
        <v>996.94646399999999</v>
      </c>
      <c r="J84" s="92">
        <v>52</v>
      </c>
      <c r="K84" s="92">
        <v>44</v>
      </c>
      <c r="L84" s="92">
        <v>0</v>
      </c>
      <c r="M84" s="93">
        <v>19535.257458790431</v>
      </c>
      <c r="N84" s="93">
        <v>0</v>
      </c>
      <c r="O84" s="93">
        <v>0</v>
      </c>
      <c r="P84" s="93">
        <v>0</v>
      </c>
      <c r="Q84" s="93">
        <v>14369</v>
      </c>
      <c r="R84" s="93">
        <v>409</v>
      </c>
      <c r="S84" s="94">
        <v>2.8464054561904099E-2</v>
      </c>
    </row>
    <row r="85" spans="1:19" x14ac:dyDescent="0.2">
      <c r="A85" s="88" t="s">
        <v>223</v>
      </c>
      <c r="B85" s="51" t="s">
        <v>224</v>
      </c>
      <c r="C85" s="89" t="s">
        <v>57</v>
      </c>
      <c r="D85" s="90">
        <v>0</v>
      </c>
      <c r="E85" s="91">
        <v>940.10136680000005</v>
      </c>
      <c r="F85" s="92">
        <v>6</v>
      </c>
      <c r="G85" s="92">
        <v>4</v>
      </c>
      <c r="H85" s="92">
        <v>0</v>
      </c>
      <c r="I85" s="91">
        <v>922.83015169999999</v>
      </c>
      <c r="J85" s="92">
        <v>8</v>
      </c>
      <c r="K85" s="92">
        <v>7</v>
      </c>
      <c r="L85" s="92">
        <v>0</v>
      </c>
      <c r="M85" s="93">
        <v>4565.1234620117702</v>
      </c>
      <c r="N85" s="93">
        <v>0</v>
      </c>
      <c r="O85" s="93">
        <v>0</v>
      </c>
      <c r="P85" s="93">
        <v>0</v>
      </c>
      <c r="Q85" s="93">
        <v>2916</v>
      </c>
      <c r="R85" s="93">
        <v>107</v>
      </c>
      <c r="S85" s="94">
        <v>3.6694101508916326E-2</v>
      </c>
    </row>
    <row r="86" spans="1:19" x14ac:dyDescent="0.2">
      <c r="A86" s="88" t="s">
        <v>225</v>
      </c>
      <c r="B86" s="51" t="s">
        <v>226</v>
      </c>
      <c r="C86" s="89" t="s">
        <v>57</v>
      </c>
      <c r="D86" s="90">
        <v>0</v>
      </c>
      <c r="E86" s="91">
        <v>1029.417236</v>
      </c>
      <c r="F86" s="92">
        <v>59</v>
      </c>
      <c r="G86" s="92">
        <v>44</v>
      </c>
      <c r="H86" s="92">
        <v>0</v>
      </c>
      <c r="I86" s="91">
        <v>996.28714849999994</v>
      </c>
      <c r="J86" s="92">
        <v>51</v>
      </c>
      <c r="K86" s="92">
        <v>43</v>
      </c>
      <c r="L86" s="92">
        <v>0</v>
      </c>
      <c r="M86" s="93">
        <v>14057.84925181001</v>
      </c>
      <c r="N86" s="93">
        <v>0</v>
      </c>
      <c r="O86" s="93">
        <v>0</v>
      </c>
      <c r="P86" s="93">
        <v>0</v>
      </c>
      <c r="Q86" s="93">
        <v>9571</v>
      </c>
      <c r="R86" s="93">
        <v>202</v>
      </c>
      <c r="S86" s="94">
        <v>2.1105422630864068E-2</v>
      </c>
    </row>
    <row r="87" spans="1:19" x14ac:dyDescent="0.2">
      <c r="A87" s="88" t="s">
        <v>227</v>
      </c>
      <c r="B87" s="51" t="s">
        <v>228</v>
      </c>
      <c r="C87" s="89" t="s">
        <v>57</v>
      </c>
      <c r="D87" s="90">
        <v>0</v>
      </c>
      <c r="E87" s="91">
        <v>948.1040223</v>
      </c>
      <c r="F87" s="92">
        <v>11</v>
      </c>
      <c r="G87" s="92">
        <v>8</v>
      </c>
      <c r="H87" s="92">
        <v>0</v>
      </c>
      <c r="I87" s="91">
        <v>924.80634620000001</v>
      </c>
      <c r="J87" s="92">
        <v>10</v>
      </c>
      <c r="K87" s="92">
        <v>9</v>
      </c>
      <c r="L87" s="92">
        <v>0</v>
      </c>
      <c r="M87" s="93">
        <v>6371.7331343518781</v>
      </c>
      <c r="N87" s="93">
        <v>0</v>
      </c>
      <c r="O87" s="93">
        <v>0</v>
      </c>
      <c r="P87" s="93">
        <v>0</v>
      </c>
      <c r="Q87" s="93">
        <v>3652</v>
      </c>
      <c r="R87" s="93">
        <v>147</v>
      </c>
      <c r="S87" s="94">
        <v>4.0251916757940855E-2</v>
      </c>
    </row>
    <row r="88" spans="1:19" x14ac:dyDescent="0.2">
      <c r="A88" s="88" t="s">
        <v>229</v>
      </c>
      <c r="B88" s="51" t="s">
        <v>230</v>
      </c>
      <c r="C88" s="89" t="s">
        <v>57</v>
      </c>
      <c r="D88" s="90">
        <v>0</v>
      </c>
      <c r="E88" s="91">
        <v>1028.978572</v>
      </c>
      <c r="F88" s="92">
        <v>58</v>
      </c>
      <c r="G88" s="92">
        <v>43</v>
      </c>
      <c r="H88" s="92">
        <v>0</v>
      </c>
      <c r="I88" s="91">
        <v>998.42383919999997</v>
      </c>
      <c r="J88" s="92">
        <v>53</v>
      </c>
      <c r="K88" s="92">
        <v>45</v>
      </c>
      <c r="L88" s="92">
        <v>0</v>
      </c>
      <c r="M88" s="93">
        <v>13797.111719916389</v>
      </c>
      <c r="N88" s="93">
        <v>0</v>
      </c>
      <c r="O88" s="93">
        <v>0</v>
      </c>
      <c r="P88" s="93">
        <v>0</v>
      </c>
      <c r="Q88" s="93">
        <v>9818</v>
      </c>
      <c r="R88" s="93">
        <v>125</v>
      </c>
      <c r="S88" s="94">
        <v>1.2731717254023223E-2</v>
      </c>
    </row>
    <row r="89" spans="1:19" x14ac:dyDescent="0.2">
      <c r="A89" s="88" t="s">
        <v>231</v>
      </c>
      <c r="B89" s="51" t="s">
        <v>232</v>
      </c>
      <c r="C89" s="89" t="s">
        <v>57</v>
      </c>
      <c r="D89" s="90">
        <v>0</v>
      </c>
      <c r="E89" s="91">
        <v>958.69087960000002</v>
      </c>
      <c r="F89" s="92">
        <v>17</v>
      </c>
      <c r="G89" s="92">
        <v>14</v>
      </c>
      <c r="H89" s="92">
        <v>0</v>
      </c>
      <c r="I89" s="91">
        <v>929.25709740000002</v>
      </c>
      <c r="J89" s="92">
        <v>14</v>
      </c>
      <c r="K89" s="92">
        <v>12</v>
      </c>
      <c r="L89" s="92">
        <v>0</v>
      </c>
      <c r="M89" s="93">
        <v>6394.9741395573219</v>
      </c>
      <c r="N89" s="93">
        <v>0</v>
      </c>
      <c r="O89" s="93">
        <v>0</v>
      </c>
      <c r="P89" s="93">
        <v>0</v>
      </c>
      <c r="Q89" s="93">
        <v>3451</v>
      </c>
      <c r="R89" s="93">
        <v>184</v>
      </c>
      <c r="S89" s="94">
        <v>5.3317878875688209E-2</v>
      </c>
    </row>
    <row r="90" spans="1:19" x14ac:dyDescent="0.2">
      <c r="A90" s="88" t="s">
        <v>233</v>
      </c>
      <c r="B90" s="51" t="s">
        <v>234</v>
      </c>
      <c r="C90" s="89" t="s">
        <v>57</v>
      </c>
      <c r="D90" s="90">
        <v>0</v>
      </c>
      <c r="E90" s="91">
        <v>991.00729709999996</v>
      </c>
      <c r="F90" s="92">
        <v>33</v>
      </c>
      <c r="G90" s="92">
        <v>28</v>
      </c>
      <c r="H90" s="92">
        <v>0</v>
      </c>
      <c r="I90" s="91">
        <v>971.16907920000006</v>
      </c>
      <c r="J90" s="92">
        <v>39</v>
      </c>
      <c r="K90" s="92">
        <v>36</v>
      </c>
      <c r="L90" s="92">
        <v>0</v>
      </c>
      <c r="M90" s="93">
        <v>3164.8916134151791</v>
      </c>
      <c r="N90" s="93">
        <v>0</v>
      </c>
      <c r="O90" s="93">
        <v>0</v>
      </c>
      <c r="P90" s="93">
        <v>0</v>
      </c>
      <c r="Q90" s="93">
        <v>2188</v>
      </c>
      <c r="R90" s="93">
        <v>64</v>
      </c>
      <c r="S90" s="94">
        <v>2.9250457038391225E-2</v>
      </c>
    </row>
    <row r="91" spans="1:19" x14ac:dyDescent="0.2">
      <c r="A91" s="88" t="s">
        <v>235</v>
      </c>
      <c r="B91" s="51" t="s">
        <v>236</v>
      </c>
      <c r="C91" s="89" t="s">
        <v>57</v>
      </c>
      <c r="D91" s="90">
        <v>0</v>
      </c>
      <c r="E91" s="91">
        <v>945.92605560000004</v>
      </c>
      <c r="F91" s="92">
        <v>10</v>
      </c>
      <c r="G91" s="92">
        <v>7</v>
      </c>
      <c r="H91" s="92">
        <v>0</v>
      </c>
      <c r="I91" s="91">
        <v>923.02423659999999</v>
      </c>
      <c r="J91" s="92">
        <v>9</v>
      </c>
      <c r="K91" s="92">
        <v>8</v>
      </c>
      <c r="L91" s="92">
        <v>0</v>
      </c>
      <c r="M91" s="93">
        <v>5183.613840300105</v>
      </c>
      <c r="N91" s="93">
        <v>0</v>
      </c>
      <c r="O91" s="93">
        <v>0</v>
      </c>
      <c r="P91" s="93">
        <v>0</v>
      </c>
      <c r="Q91" s="93">
        <v>3181</v>
      </c>
      <c r="R91" s="93">
        <v>130</v>
      </c>
      <c r="S91" s="94">
        <v>4.0867651681861052E-2</v>
      </c>
    </row>
    <row r="92" spans="1:19" x14ac:dyDescent="0.2">
      <c r="A92" s="88"/>
      <c r="B92" s="51"/>
      <c r="C92" s="51"/>
      <c r="D92" s="52"/>
      <c r="E92" s="52"/>
      <c r="F92" s="52"/>
      <c r="G92" s="52"/>
      <c r="H92" s="52"/>
      <c r="I92" s="52"/>
      <c r="J92" s="52"/>
      <c r="K92" s="52"/>
      <c r="L92" s="52"/>
      <c r="M92" s="96"/>
      <c r="N92" s="96"/>
      <c r="O92" s="97"/>
      <c r="P92" s="96"/>
      <c r="Q92" s="96"/>
      <c r="R92" s="96"/>
      <c r="S92" s="52"/>
    </row>
    <row r="93" spans="1:19" x14ac:dyDescent="0.2">
      <c r="A93" s="52" t="s">
        <v>56</v>
      </c>
      <c r="B93" s="51"/>
      <c r="C93" s="51"/>
      <c r="D93" s="91">
        <v>2337402099.4600005</v>
      </c>
      <c r="E93" s="52"/>
      <c r="F93" s="52"/>
      <c r="G93" s="52"/>
      <c r="H93" s="52"/>
      <c r="I93" s="52"/>
      <c r="J93" s="52"/>
      <c r="K93" s="52"/>
      <c r="L93" s="52"/>
      <c r="M93" s="92">
        <v>4105454.4595316439</v>
      </c>
      <c r="N93" s="93">
        <v>13776.692817220281</v>
      </c>
      <c r="O93" s="93">
        <v>4.4918291462679569</v>
      </c>
      <c r="P93" s="93">
        <v>569.34064730233411</v>
      </c>
      <c r="Q93" s="92">
        <v>2941482</v>
      </c>
      <c r="R93" s="92">
        <v>123075</v>
      </c>
      <c r="S93" s="98">
        <v>4.1841153540970163E-2</v>
      </c>
    </row>
    <row r="94" spans="1:19" x14ac:dyDescent="0.2">
      <c r="A94" s="52" t="s">
        <v>57</v>
      </c>
      <c r="B94" s="51"/>
      <c r="C94" s="51"/>
      <c r="D94" s="91">
        <v>692624124.58000004</v>
      </c>
      <c r="E94" s="52"/>
      <c r="F94" s="52"/>
      <c r="G94" s="52"/>
      <c r="H94" s="52"/>
      <c r="I94" s="52"/>
      <c r="J94" s="52"/>
      <c r="K94" s="52"/>
      <c r="L94" s="52"/>
      <c r="M94" s="92">
        <v>1368281.2763532493</v>
      </c>
      <c r="N94" s="93">
        <v>7476.9468653183021</v>
      </c>
      <c r="O94" s="93">
        <v>5.6662326189709606</v>
      </c>
      <c r="P94" s="93">
        <v>506.20010413793398</v>
      </c>
      <c r="Q94" s="92">
        <v>905801</v>
      </c>
      <c r="R94" s="92">
        <v>30631</v>
      </c>
      <c r="S94" s="98">
        <v>3.3816478453876697E-2</v>
      </c>
    </row>
    <row r="95" spans="1:19" x14ac:dyDescent="0.2">
      <c r="A95" s="52"/>
      <c r="B95" s="51"/>
      <c r="C95" s="51"/>
      <c r="D95" s="52"/>
      <c r="E95" s="52"/>
      <c r="F95" s="52"/>
      <c r="G95" s="52"/>
      <c r="H95" s="52"/>
      <c r="I95" s="52"/>
      <c r="J95" s="52"/>
      <c r="K95" s="52"/>
      <c r="L95" s="52"/>
      <c r="M95" s="96"/>
      <c r="N95" s="96"/>
      <c r="O95" s="97"/>
      <c r="P95" s="96"/>
      <c r="Q95" s="96"/>
      <c r="R95" s="96"/>
      <c r="S95" s="52" t="s">
        <v>276</v>
      </c>
    </row>
    <row r="96" spans="1:19" x14ac:dyDescent="0.2">
      <c r="A96" s="52"/>
      <c r="B96" s="51"/>
      <c r="C96" s="51"/>
      <c r="D96" s="52"/>
      <c r="E96" s="52"/>
      <c r="F96" s="52"/>
      <c r="G96" s="52"/>
      <c r="H96" s="52"/>
      <c r="I96" s="52"/>
      <c r="J96" s="52"/>
      <c r="K96" s="52"/>
      <c r="L96" s="52"/>
      <c r="M96" s="96"/>
      <c r="N96" s="96"/>
      <c r="O96" s="97"/>
      <c r="P96" s="96"/>
      <c r="Q96" s="96"/>
      <c r="R96" s="96"/>
      <c r="S96" s="52"/>
    </row>
    <row r="97" spans="1:20" ht="13.5" thickBot="1" x14ac:dyDescent="0.25">
      <c r="A97" s="52" t="s">
        <v>277</v>
      </c>
      <c r="B97" s="51"/>
      <c r="C97" s="51"/>
      <c r="D97" s="99">
        <v>3030026224.04</v>
      </c>
      <c r="E97" s="100"/>
      <c r="F97" s="100"/>
      <c r="G97" s="100"/>
      <c r="H97" s="100"/>
      <c r="I97" s="100"/>
      <c r="J97" s="100"/>
      <c r="K97" s="100"/>
      <c r="L97" s="100"/>
      <c r="M97" s="100">
        <v>5473735.7358848937</v>
      </c>
      <c r="N97" s="100">
        <v>11379.90797481267</v>
      </c>
      <c r="O97" s="100">
        <v>4.7853972613760885</v>
      </c>
      <c r="P97" s="100">
        <v>553.5572724447868</v>
      </c>
      <c r="Q97" s="100">
        <v>3847283</v>
      </c>
      <c r="R97" s="100">
        <v>153706</v>
      </c>
      <c r="S97" s="101">
        <v>3.9991583287336201E-2</v>
      </c>
      <c r="T97" s="102"/>
    </row>
    <row r="98" spans="1:20" ht="13.5" thickTop="1" x14ac:dyDescent="0.2"/>
    <row r="99" spans="1:20" s="52" customFormat="1" ht="12" x14ac:dyDescent="0.2">
      <c r="A99" s="52" t="s">
        <v>278</v>
      </c>
      <c r="C99" s="51"/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0"/>
      <c r="P99" s="56"/>
      <c r="Q99" s="56"/>
      <c r="R99" s="56"/>
    </row>
    <row r="100" spans="1:20" s="52" customFormat="1" ht="12" x14ac:dyDescent="0.2">
      <c r="C100" s="51"/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0"/>
      <c r="P100" s="56"/>
      <c r="Q100" s="56"/>
      <c r="R100" s="56"/>
    </row>
    <row r="101" spans="1:20" s="52" customFormat="1" ht="12" x14ac:dyDescent="0.2">
      <c r="A101" s="52" t="s">
        <v>279</v>
      </c>
      <c r="C101" s="51"/>
    </row>
    <row r="102" spans="1:20" x14ac:dyDescent="0.2">
      <c r="A102" s="88" t="s">
        <v>295</v>
      </c>
    </row>
  </sheetData>
  <autoFilter ref="A12:S12" xr:uid="{F9BCB98D-5FC6-403C-AF7C-B2C03F13EE14}"/>
  <pageMargins left="0.7" right="0.7" top="0.75" bottom="0.75" header="0.3" footer="0.3"/>
  <headerFooter>
    <oddHeader>&amp;C&amp;"Calibri"&amp;10&amp;K000000 OFFICIAL&amp;1#_x000D_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E679-5C8F-4F0A-A2EF-F1649241BF89}">
  <sheetPr>
    <tabColor rgb="FFFF99CC"/>
  </sheetPr>
  <dimension ref="A9:U102"/>
  <sheetViews>
    <sheetView workbookViewId="0"/>
  </sheetViews>
  <sheetFormatPr defaultRowHeight="12.75" x14ac:dyDescent="0.2"/>
  <cols>
    <col min="1" max="1" width="30.140625" style="57" customWidth="1"/>
    <col min="3" max="3" width="7.28515625" customWidth="1"/>
    <col min="4" max="4" width="20.85546875" bestFit="1" customWidth="1"/>
    <col min="5" max="5" width="10.5703125" customWidth="1"/>
    <col min="6" max="6" width="13.42578125" customWidth="1"/>
    <col min="7" max="7" width="18.5703125" customWidth="1"/>
    <col min="8" max="8" width="16" customWidth="1"/>
    <col min="9" max="9" width="12.140625" customWidth="1"/>
    <col min="10" max="10" width="16.7109375" customWidth="1"/>
    <col min="11" max="11" width="22" customWidth="1"/>
    <col min="12" max="12" width="19.42578125" customWidth="1"/>
    <col min="13" max="13" width="17.7109375" customWidth="1"/>
    <col min="14" max="14" width="15.140625" customWidth="1"/>
    <col min="15" max="15" width="19.85546875" customWidth="1"/>
    <col min="16" max="18" width="13.85546875" customWidth="1"/>
    <col min="19" max="19" width="15.7109375" customWidth="1"/>
  </cols>
  <sheetData>
    <row r="9" spans="1:19" ht="26.25" x14ac:dyDescent="0.4">
      <c r="A9" s="30" t="s">
        <v>68</v>
      </c>
      <c r="Q9" s="39"/>
    </row>
    <row r="10" spans="1:19" ht="13.5" thickBot="1" x14ac:dyDescent="0.25"/>
    <row r="11" spans="1:19" ht="12.75" customHeight="1" x14ac:dyDescent="0.2">
      <c r="A11" s="46"/>
      <c r="B11" s="31"/>
      <c r="C11" s="31"/>
      <c r="D11" s="31" t="s">
        <v>280</v>
      </c>
      <c r="E11" s="32" t="s">
        <v>238</v>
      </c>
      <c r="F11" s="32" t="s">
        <v>238</v>
      </c>
      <c r="G11" s="32" t="s">
        <v>238</v>
      </c>
      <c r="H11" s="32" t="s">
        <v>238</v>
      </c>
      <c r="I11" s="32" t="s">
        <v>239</v>
      </c>
      <c r="J11" s="32" t="s">
        <v>238</v>
      </c>
      <c r="K11" s="32" t="s">
        <v>238</v>
      </c>
      <c r="L11" s="32" t="s">
        <v>238</v>
      </c>
      <c r="M11" s="32" t="s">
        <v>240</v>
      </c>
      <c r="N11" s="32" t="s">
        <v>241</v>
      </c>
      <c r="O11" s="33" t="s">
        <v>242</v>
      </c>
      <c r="P11" s="34" t="s">
        <v>281</v>
      </c>
      <c r="Q11" s="32" t="s">
        <v>244</v>
      </c>
      <c r="R11" s="32" t="s">
        <v>245</v>
      </c>
      <c r="S11" s="35" t="s">
        <v>282</v>
      </c>
    </row>
    <row r="12" spans="1:19" ht="12.75" customHeight="1" thickBot="1" x14ac:dyDescent="0.25">
      <c r="A12" s="47" t="s">
        <v>247</v>
      </c>
      <c r="B12" s="48" t="s">
        <v>248</v>
      </c>
      <c r="C12" s="48" t="s">
        <v>249</v>
      </c>
      <c r="D12" s="36" t="s">
        <v>250</v>
      </c>
      <c r="E12" s="37" t="s">
        <v>251</v>
      </c>
      <c r="F12" s="37" t="s">
        <v>252</v>
      </c>
      <c r="G12" s="37" t="s">
        <v>283</v>
      </c>
      <c r="H12" s="37" t="s">
        <v>284</v>
      </c>
      <c r="I12" s="37" t="s">
        <v>255</v>
      </c>
      <c r="J12" s="37" t="s">
        <v>256</v>
      </c>
      <c r="K12" s="37" t="s">
        <v>285</v>
      </c>
      <c r="L12" s="37" t="s">
        <v>286</v>
      </c>
      <c r="M12" s="37" t="s">
        <v>287</v>
      </c>
      <c r="N12" s="37" t="s">
        <v>288</v>
      </c>
      <c r="O12" s="37" t="s">
        <v>289</v>
      </c>
      <c r="P12" s="37" t="s">
        <v>290</v>
      </c>
      <c r="Q12" s="37" t="s">
        <v>291</v>
      </c>
      <c r="R12" s="37" t="s">
        <v>291</v>
      </c>
      <c r="S12" s="38" t="s">
        <v>291</v>
      </c>
    </row>
    <row r="13" spans="1:19" x14ac:dyDescent="0.2">
      <c r="A13" s="2" t="s">
        <v>54</v>
      </c>
      <c r="B13" s="3" t="s">
        <v>55</v>
      </c>
      <c r="C13" s="58" t="s">
        <v>56</v>
      </c>
      <c r="D13" s="67">
        <v>137846028.25</v>
      </c>
      <c r="E13" s="60">
        <v>989.60361330000001</v>
      </c>
      <c r="F13" s="3">
        <v>31</v>
      </c>
      <c r="G13" s="3">
        <v>0</v>
      </c>
      <c r="H13" s="3">
        <v>5</v>
      </c>
      <c r="I13" s="60">
        <v>980.82279310000001</v>
      </c>
      <c r="J13" s="3">
        <v>41</v>
      </c>
      <c r="K13" s="3">
        <v>0</v>
      </c>
      <c r="L13" s="3">
        <v>5</v>
      </c>
      <c r="M13" s="69">
        <v>193914.17499444837</v>
      </c>
      <c r="N13" s="69">
        <v>19391.417499444837</v>
      </c>
      <c r="O13" s="61">
        <v>3.5582752009735965</v>
      </c>
      <c r="P13" s="69">
        <v>710.86102010823311</v>
      </c>
      <c r="Q13" s="69">
        <v>127420</v>
      </c>
      <c r="R13" s="69">
        <v>5385</v>
      </c>
      <c r="S13" s="70">
        <v>4.2261811332600846E-2</v>
      </c>
    </row>
    <row r="14" spans="1:19" x14ac:dyDescent="0.2">
      <c r="A14" s="2" t="s">
        <v>58</v>
      </c>
      <c r="B14" s="3" t="s">
        <v>59</v>
      </c>
      <c r="C14" s="58" t="s">
        <v>56</v>
      </c>
      <c r="D14" s="67">
        <v>9600842.3300000001</v>
      </c>
      <c r="E14" s="60">
        <v>1092.873619</v>
      </c>
      <c r="F14" s="3">
        <v>80</v>
      </c>
      <c r="G14" s="3">
        <v>0</v>
      </c>
      <c r="H14" s="3">
        <v>31</v>
      </c>
      <c r="I14" s="60">
        <v>1088.097268</v>
      </c>
      <c r="J14" s="3">
        <v>74</v>
      </c>
      <c r="K14" s="3">
        <v>0</v>
      </c>
      <c r="L14" s="3">
        <v>25</v>
      </c>
      <c r="M14" s="69">
        <v>50900.776432809624</v>
      </c>
      <c r="N14" s="69">
        <v>25450.388216404812</v>
      </c>
      <c r="O14" s="61">
        <v>1.7681459165716733</v>
      </c>
      <c r="P14" s="69">
        <v>188.618779571533</v>
      </c>
      <c r="Q14" s="69">
        <v>39504</v>
      </c>
      <c r="R14" s="69">
        <v>491</v>
      </c>
      <c r="S14" s="70">
        <v>1.2429121101660591E-2</v>
      </c>
    </row>
    <row r="15" spans="1:19" x14ac:dyDescent="0.2">
      <c r="A15" s="2" t="s">
        <v>60</v>
      </c>
      <c r="B15" s="3" t="s">
        <v>61</v>
      </c>
      <c r="C15" s="58" t="s">
        <v>57</v>
      </c>
      <c r="D15" s="67">
        <v>6245500.4200000009</v>
      </c>
      <c r="E15" s="60">
        <v>955.21483390000003</v>
      </c>
      <c r="F15" s="3">
        <v>15</v>
      </c>
      <c r="G15" s="3">
        <v>12</v>
      </c>
      <c r="H15" s="3">
        <v>0</v>
      </c>
      <c r="I15" s="60">
        <v>931.89900079999995</v>
      </c>
      <c r="J15" s="3">
        <v>18</v>
      </c>
      <c r="K15" s="3">
        <v>16</v>
      </c>
      <c r="L15" s="3">
        <v>0</v>
      </c>
      <c r="M15" s="69">
        <v>9899.6850924140199</v>
      </c>
      <c r="N15" s="69">
        <v>4949.8425462070099</v>
      </c>
      <c r="O15" s="61">
        <v>8.8891716431902541</v>
      </c>
      <c r="P15" s="69">
        <v>630.87869580678216</v>
      </c>
      <c r="Q15" s="69">
        <v>6239</v>
      </c>
      <c r="R15" s="69">
        <v>269</v>
      </c>
      <c r="S15" s="70">
        <v>4.3115883955762144E-2</v>
      </c>
    </row>
    <row r="16" spans="1:19" x14ac:dyDescent="0.2">
      <c r="A16" s="2" t="s">
        <v>62</v>
      </c>
      <c r="B16" s="3" t="s">
        <v>63</v>
      </c>
      <c r="C16" s="58" t="s">
        <v>57</v>
      </c>
      <c r="D16" s="67">
        <v>4848169.46</v>
      </c>
      <c r="E16" s="60">
        <v>951.30083930000001</v>
      </c>
      <c r="F16" s="3">
        <v>12</v>
      </c>
      <c r="G16" s="3">
        <v>9</v>
      </c>
      <c r="H16" s="3">
        <v>0</v>
      </c>
      <c r="I16" s="60">
        <v>920.65503349999994</v>
      </c>
      <c r="J16" s="3">
        <v>6</v>
      </c>
      <c r="K16" s="3">
        <v>5</v>
      </c>
      <c r="L16" s="3">
        <v>0</v>
      </c>
      <c r="M16" s="69">
        <v>9108.2367564443121</v>
      </c>
      <c r="N16" s="69">
        <v>4554.118378222156</v>
      </c>
      <c r="O16" s="61">
        <v>8.7832587293471427</v>
      </c>
      <c r="P16" s="69">
        <v>532.28408413624027</v>
      </c>
      <c r="Q16" s="69">
        <v>6540</v>
      </c>
      <c r="R16" s="69">
        <v>258</v>
      </c>
      <c r="S16" s="70">
        <v>3.9449541284403672E-2</v>
      </c>
    </row>
    <row r="17" spans="1:19" x14ac:dyDescent="0.2">
      <c r="A17" s="2" t="s">
        <v>64</v>
      </c>
      <c r="B17" s="3" t="s">
        <v>65</v>
      </c>
      <c r="C17" s="58" t="s">
        <v>57</v>
      </c>
      <c r="D17" s="67">
        <v>1464203.2</v>
      </c>
      <c r="E17" s="60">
        <v>1082.243248</v>
      </c>
      <c r="F17" s="3">
        <v>75</v>
      </c>
      <c r="G17" s="3">
        <v>47</v>
      </c>
      <c r="H17" s="3">
        <v>0</v>
      </c>
      <c r="I17" s="60">
        <v>1067.199476</v>
      </c>
      <c r="J17" s="3">
        <v>69</v>
      </c>
      <c r="K17" s="3">
        <v>47</v>
      </c>
      <c r="L17" s="3">
        <v>0</v>
      </c>
      <c r="M17" s="69">
        <v>2600.7975131581625</v>
      </c>
      <c r="N17" s="69">
        <v>2600.7975131581625</v>
      </c>
      <c r="O17" s="61">
        <v>11.534923364168723</v>
      </c>
      <c r="P17" s="69">
        <v>562.98239005235359</v>
      </c>
      <c r="Q17" s="69">
        <v>1727</v>
      </c>
      <c r="R17" s="69">
        <v>23</v>
      </c>
      <c r="S17" s="70">
        <v>1.3317892298784018E-2</v>
      </c>
    </row>
    <row r="18" spans="1:19" x14ac:dyDescent="0.2">
      <c r="A18" s="7" t="s">
        <v>66</v>
      </c>
      <c r="B18" s="3" t="s">
        <v>67</v>
      </c>
      <c r="C18" s="58" t="s">
        <v>57</v>
      </c>
      <c r="D18" s="67">
        <v>134132429.84999999</v>
      </c>
      <c r="E18" s="60">
        <v>1007.331026</v>
      </c>
      <c r="F18" s="3">
        <v>46</v>
      </c>
      <c r="G18" s="3">
        <v>38</v>
      </c>
      <c r="H18" s="3">
        <v>0</v>
      </c>
      <c r="I18" s="60">
        <v>989.57293849999996</v>
      </c>
      <c r="J18" s="3">
        <v>49</v>
      </c>
      <c r="K18" s="3">
        <v>42</v>
      </c>
      <c r="L18" s="3">
        <v>0</v>
      </c>
      <c r="M18" s="69">
        <v>222141.30136576225</v>
      </c>
      <c r="N18" s="69">
        <v>8885.6520546304891</v>
      </c>
      <c r="O18" s="61">
        <v>6.0231933088252836</v>
      </c>
      <c r="P18" s="69">
        <v>603.81581014125311</v>
      </c>
      <c r="Q18" s="69">
        <v>153557</v>
      </c>
      <c r="R18" s="69">
        <v>4916</v>
      </c>
      <c r="S18" s="70">
        <v>3.2014170633706047E-2</v>
      </c>
    </row>
    <row r="19" spans="1:19" x14ac:dyDescent="0.2">
      <c r="A19" s="2" t="s">
        <v>69</v>
      </c>
      <c r="B19" s="3" t="s">
        <v>70</v>
      </c>
      <c r="C19" s="58" t="s">
        <v>57</v>
      </c>
      <c r="D19" s="67">
        <v>3131439.24</v>
      </c>
      <c r="E19" s="60">
        <v>984.59036460000004</v>
      </c>
      <c r="F19" s="3">
        <v>26</v>
      </c>
      <c r="G19" s="3">
        <v>23</v>
      </c>
      <c r="H19" s="3">
        <v>0</v>
      </c>
      <c r="I19" s="60">
        <v>954.62807699999996</v>
      </c>
      <c r="J19" s="3">
        <v>26</v>
      </c>
      <c r="K19" s="3">
        <v>23</v>
      </c>
      <c r="L19" s="3">
        <v>0</v>
      </c>
      <c r="M19" s="69">
        <v>12452.089337853125</v>
      </c>
      <c r="N19" s="69">
        <v>6226.0446689265627</v>
      </c>
      <c r="O19" s="61">
        <v>4.5775450571757155</v>
      </c>
      <c r="P19" s="69">
        <v>251.47902131417683</v>
      </c>
      <c r="Q19" s="69">
        <v>8927</v>
      </c>
      <c r="R19" s="69">
        <v>157</v>
      </c>
      <c r="S19" s="70">
        <v>1.7587095328777867E-2</v>
      </c>
    </row>
    <row r="20" spans="1:19" x14ac:dyDescent="0.2">
      <c r="A20" s="2" t="s">
        <v>71</v>
      </c>
      <c r="B20" s="3" t="s">
        <v>72</v>
      </c>
      <c r="C20" s="58" t="s">
        <v>57</v>
      </c>
      <c r="D20" s="67">
        <v>7891465.21</v>
      </c>
      <c r="E20" s="60">
        <v>972.58664999999996</v>
      </c>
      <c r="F20" s="3">
        <v>21</v>
      </c>
      <c r="G20" s="3">
        <v>18</v>
      </c>
      <c r="H20" s="3">
        <v>0</v>
      </c>
      <c r="I20" s="60">
        <v>938.05089109999994</v>
      </c>
      <c r="J20" s="3">
        <v>19</v>
      </c>
      <c r="K20" s="3">
        <v>17</v>
      </c>
      <c r="L20" s="3">
        <v>0</v>
      </c>
      <c r="M20" s="69">
        <v>17283.259946971746</v>
      </c>
      <c r="N20" s="69">
        <v>3456.6519893943491</v>
      </c>
      <c r="O20" s="61">
        <v>6.3066805877150642</v>
      </c>
      <c r="P20" s="69">
        <v>456.59587567464018</v>
      </c>
      <c r="Q20" s="69">
        <v>12514</v>
      </c>
      <c r="R20" s="69">
        <v>242</v>
      </c>
      <c r="S20" s="70">
        <v>1.9338341058015022E-2</v>
      </c>
    </row>
    <row r="21" spans="1:19" x14ac:dyDescent="0.2">
      <c r="A21" s="2" t="s">
        <v>74</v>
      </c>
      <c r="B21" s="3" t="s">
        <v>75</v>
      </c>
      <c r="C21" s="58" t="s">
        <v>57</v>
      </c>
      <c r="D21" s="67">
        <v>3471730.59</v>
      </c>
      <c r="E21" s="60">
        <v>1006.2512860000001</v>
      </c>
      <c r="F21" s="3">
        <v>45</v>
      </c>
      <c r="G21" s="3">
        <v>37</v>
      </c>
      <c r="H21" s="3">
        <v>0</v>
      </c>
      <c r="I21" s="60">
        <v>983.9111418</v>
      </c>
      <c r="J21" s="3">
        <v>43</v>
      </c>
      <c r="K21" s="3">
        <v>37</v>
      </c>
      <c r="L21" s="3">
        <v>0</v>
      </c>
      <c r="M21" s="69">
        <v>13500.437036069756</v>
      </c>
      <c r="N21" s="69">
        <v>6750.2185180348779</v>
      </c>
      <c r="O21" s="61">
        <v>4.2220855404688313</v>
      </c>
      <c r="P21" s="69">
        <v>257.15690393758462</v>
      </c>
      <c r="Q21" s="69">
        <v>8085</v>
      </c>
      <c r="R21" s="69">
        <v>148</v>
      </c>
      <c r="S21" s="70">
        <v>1.8305504019789733E-2</v>
      </c>
    </row>
    <row r="22" spans="1:19" x14ac:dyDescent="0.2">
      <c r="A22" s="7" t="s">
        <v>76</v>
      </c>
      <c r="B22" s="3" t="s">
        <v>77</v>
      </c>
      <c r="C22" s="58" t="s">
        <v>57</v>
      </c>
      <c r="D22" s="67">
        <v>11037347.540000001</v>
      </c>
      <c r="E22" s="60">
        <v>1017.233908</v>
      </c>
      <c r="F22" s="3">
        <v>51</v>
      </c>
      <c r="G22" s="3">
        <v>40</v>
      </c>
      <c r="H22" s="3">
        <v>0</v>
      </c>
      <c r="I22" s="60">
        <v>987.1572238</v>
      </c>
      <c r="J22" s="3">
        <v>46</v>
      </c>
      <c r="K22" s="3">
        <v>39</v>
      </c>
      <c r="L22" s="3">
        <v>0</v>
      </c>
      <c r="M22" s="69">
        <v>29448.026335430484</v>
      </c>
      <c r="N22" s="69">
        <v>9816.0087784768275</v>
      </c>
      <c r="O22" s="61">
        <v>3.7353946491026178</v>
      </c>
      <c r="P22" s="69">
        <v>374.80771764729042</v>
      </c>
      <c r="Q22" s="69">
        <v>21668</v>
      </c>
      <c r="R22" s="69">
        <v>766</v>
      </c>
      <c r="S22" s="70">
        <v>3.5351670666420525E-2</v>
      </c>
    </row>
    <row r="23" spans="1:19" x14ac:dyDescent="0.2">
      <c r="A23" s="2" t="s">
        <v>79</v>
      </c>
      <c r="B23" s="3" t="s">
        <v>80</v>
      </c>
      <c r="C23" s="58" t="s">
        <v>57</v>
      </c>
      <c r="D23" s="67">
        <v>8535391.5600000005</v>
      </c>
      <c r="E23" s="60">
        <v>897.55711269999995</v>
      </c>
      <c r="F23" s="3">
        <v>2</v>
      </c>
      <c r="G23" s="3">
        <v>1</v>
      </c>
      <c r="H23" s="3">
        <v>0</v>
      </c>
      <c r="I23" s="60">
        <v>867.23200610000004</v>
      </c>
      <c r="J23" s="3">
        <v>1</v>
      </c>
      <c r="K23" s="3">
        <v>1</v>
      </c>
      <c r="L23" s="3">
        <v>0</v>
      </c>
      <c r="M23" s="69">
        <v>11050.770148685237</v>
      </c>
      <c r="N23" s="69">
        <v>5525.3850743426183</v>
      </c>
      <c r="O23" s="61">
        <v>8.9586516295227181</v>
      </c>
      <c r="P23" s="69">
        <v>772.37979300614597</v>
      </c>
      <c r="Q23" s="69">
        <v>5322</v>
      </c>
      <c r="R23" s="69">
        <v>300</v>
      </c>
      <c r="S23" s="70">
        <v>5.6369785794813977E-2</v>
      </c>
    </row>
    <row r="24" spans="1:19" x14ac:dyDescent="0.2">
      <c r="A24" s="2" t="s">
        <v>81</v>
      </c>
      <c r="B24" s="3" t="s">
        <v>82</v>
      </c>
      <c r="C24" s="58" t="s">
        <v>57</v>
      </c>
      <c r="D24" s="67">
        <v>3053609.4499999997</v>
      </c>
      <c r="E24" s="60">
        <v>1007.453034</v>
      </c>
      <c r="F24" s="3">
        <v>47</v>
      </c>
      <c r="G24" s="3">
        <v>39</v>
      </c>
      <c r="H24" s="3">
        <v>0</v>
      </c>
      <c r="I24" s="60">
        <v>986.78039820000004</v>
      </c>
      <c r="J24" s="3">
        <v>45</v>
      </c>
      <c r="K24" s="3">
        <v>38</v>
      </c>
      <c r="L24" s="3">
        <v>0</v>
      </c>
      <c r="M24" s="69">
        <v>16741.377129546927</v>
      </c>
      <c r="N24" s="69">
        <v>16741.377129546927</v>
      </c>
      <c r="O24" s="61">
        <v>1.7919672777129472</v>
      </c>
      <c r="P24" s="69">
        <v>182.39894044383431</v>
      </c>
      <c r="Q24" s="69">
        <v>10629</v>
      </c>
      <c r="R24" s="69">
        <v>274</v>
      </c>
      <c r="S24" s="70">
        <v>2.5778530435600716E-2</v>
      </c>
    </row>
    <row r="25" spans="1:19" x14ac:dyDescent="0.2">
      <c r="A25" s="2" t="s">
        <v>84</v>
      </c>
      <c r="B25" s="3" t="s">
        <v>85</v>
      </c>
      <c r="C25" s="58" t="s">
        <v>57</v>
      </c>
      <c r="D25" s="67">
        <v>1745873.8800000001</v>
      </c>
      <c r="E25" s="60">
        <v>1027.619655</v>
      </c>
      <c r="F25" s="3">
        <v>57</v>
      </c>
      <c r="G25" s="3">
        <v>42</v>
      </c>
      <c r="H25" s="3">
        <v>0</v>
      </c>
      <c r="I25" s="60">
        <v>988.55836309999995</v>
      </c>
      <c r="J25" s="3">
        <v>47</v>
      </c>
      <c r="K25" s="3">
        <v>40</v>
      </c>
      <c r="L25" s="3">
        <v>0</v>
      </c>
      <c r="M25" s="69">
        <v>7551.0608928728398</v>
      </c>
      <c r="N25" s="69">
        <v>7551.0608928728398</v>
      </c>
      <c r="O25" s="61">
        <v>5.2972688960506842</v>
      </c>
      <c r="P25" s="69">
        <v>231.20908502378313</v>
      </c>
      <c r="Q25" s="69">
        <v>5556</v>
      </c>
      <c r="R25" s="69">
        <v>89</v>
      </c>
      <c r="S25" s="70">
        <v>1.6018718502519798E-2</v>
      </c>
    </row>
    <row r="26" spans="1:19" x14ac:dyDescent="0.2">
      <c r="A26" s="2" t="s">
        <v>86</v>
      </c>
      <c r="B26" s="3" t="s">
        <v>87</v>
      </c>
      <c r="C26" s="58" t="s">
        <v>57</v>
      </c>
      <c r="D26" s="67">
        <v>1774883.9</v>
      </c>
      <c r="E26" s="60">
        <v>1004.689869</v>
      </c>
      <c r="F26" s="3">
        <v>43</v>
      </c>
      <c r="G26" s="3">
        <v>36</v>
      </c>
      <c r="H26" s="3">
        <v>0</v>
      </c>
      <c r="I26" s="60">
        <v>970.81261300000006</v>
      </c>
      <c r="J26" s="3">
        <v>37</v>
      </c>
      <c r="K26" s="3">
        <v>34</v>
      </c>
      <c r="L26" s="3">
        <v>0</v>
      </c>
      <c r="M26" s="69">
        <v>12513.6429289265</v>
      </c>
      <c r="N26" s="69">
        <v>12513.6429289265</v>
      </c>
      <c r="O26" s="61">
        <v>1.9978195112320229</v>
      </c>
      <c r="P26" s="69">
        <v>141.83590742366346</v>
      </c>
      <c r="Q26" s="69">
        <v>8297</v>
      </c>
      <c r="R26" s="69">
        <v>230</v>
      </c>
      <c r="S26" s="70">
        <v>2.7720862962516572E-2</v>
      </c>
    </row>
    <row r="27" spans="1:19" x14ac:dyDescent="0.2">
      <c r="A27" s="2" t="s">
        <v>90</v>
      </c>
      <c r="B27" s="3" t="s">
        <v>91</v>
      </c>
      <c r="C27" s="58" t="s">
        <v>57</v>
      </c>
      <c r="D27" s="67">
        <v>20751700.439999998</v>
      </c>
      <c r="E27" s="60">
        <v>999.54763800000001</v>
      </c>
      <c r="F27" s="3">
        <v>38</v>
      </c>
      <c r="G27" s="3">
        <v>32</v>
      </c>
      <c r="H27" s="3">
        <v>0</v>
      </c>
      <c r="I27" s="60">
        <v>968.230862</v>
      </c>
      <c r="J27" s="3">
        <v>35</v>
      </c>
      <c r="K27" s="3">
        <v>32</v>
      </c>
      <c r="L27" s="3">
        <v>0</v>
      </c>
      <c r="M27" s="69">
        <v>40877.520028119266</v>
      </c>
      <c r="N27" s="69">
        <v>10219.380007029817</v>
      </c>
      <c r="O27" s="61">
        <v>5.4797844841348615</v>
      </c>
      <c r="P27" s="69">
        <v>507.65556290413645</v>
      </c>
      <c r="Q27" s="69">
        <v>27892</v>
      </c>
      <c r="R27" s="69">
        <v>975</v>
      </c>
      <c r="S27" s="70">
        <v>3.4956259859457911E-2</v>
      </c>
    </row>
    <row r="28" spans="1:19" x14ac:dyDescent="0.2">
      <c r="A28" s="2" t="s">
        <v>92</v>
      </c>
      <c r="B28" s="3" t="s">
        <v>93</v>
      </c>
      <c r="C28" s="58" t="s">
        <v>57</v>
      </c>
      <c r="D28" s="67">
        <v>307634.83</v>
      </c>
      <c r="E28" s="60">
        <v>1000.7690710000001</v>
      </c>
      <c r="F28" s="3">
        <v>39</v>
      </c>
      <c r="G28" s="3">
        <v>33</v>
      </c>
      <c r="H28" s="3">
        <v>0</v>
      </c>
      <c r="I28" s="60">
        <v>968.33700109999995</v>
      </c>
      <c r="J28" s="3">
        <v>36</v>
      </c>
      <c r="K28" s="3">
        <v>33</v>
      </c>
      <c r="L28" s="3">
        <v>0</v>
      </c>
      <c r="M28" s="69">
        <v>5009.7607333885881</v>
      </c>
      <c r="N28" s="69">
        <v>5009.7607333885881</v>
      </c>
      <c r="O28" s="61">
        <v>1.9961033135480759</v>
      </c>
      <c r="P28" s="69">
        <v>61.407090352579907</v>
      </c>
      <c r="Q28" s="69">
        <v>3408</v>
      </c>
      <c r="R28" s="69">
        <v>95</v>
      </c>
      <c r="S28" s="70">
        <v>2.7875586854460094E-2</v>
      </c>
    </row>
    <row r="29" spans="1:19" x14ac:dyDescent="0.2">
      <c r="A29" s="7" t="s">
        <v>95</v>
      </c>
      <c r="B29" s="3" t="s">
        <v>96</v>
      </c>
      <c r="C29" s="58" t="s">
        <v>57</v>
      </c>
      <c r="D29" s="67">
        <v>2774411.51</v>
      </c>
      <c r="E29" s="60">
        <v>1027.6127019999999</v>
      </c>
      <c r="F29" s="3">
        <v>56</v>
      </c>
      <c r="G29" s="3">
        <v>41</v>
      </c>
      <c r="H29" s="3">
        <v>0</v>
      </c>
      <c r="I29" s="60">
        <v>988.92708470000002</v>
      </c>
      <c r="J29" s="3">
        <v>48</v>
      </c>
      <c r="K29" s="3">
        <v>41</v>
      </c>
      <c r="L29" s="3">
        <v>0</v>
      </c>
      <c r="M29" s="69">
        <v>10507.680604730183</v>
      </c>
      <c r="N29" s="69">
        <v>5253.8403023650917</v>
      </c>
      <c r="O29" s="61">
        <v>5.519771887041415</v>
      </c>
      <c r="P29" s="69">
        <v>264.03652855141587</v>
      </c>
      <c r="Q29" s="69">
        <v>7336</v>
      </c>
      <c r="R29" s="69">
        <v>138</v>
      </c>
      <c r="S29" s="70">
        <v>1.88113413304253E-2</v>
      </c>
    </row>
    <row r="30" spans="1:19" x14ac:dyDescent="0.2">
      <c r="A30" s="2" t="s">
        <v>98</v>
      </c>
      <c r="B30" s="3" t="s">
        <v>99</v>
      </c>
      <c r="C30" s="58" t="s">
        <v>57</v>
      </c>
      <c r="D30" s="67">
        <v>5628762.5199999996</v>
      </c>
      <c r="E30" s="60">
        <v>958.26065359999996</v>
      </c>
      <c r="F30" s="3">
        <v>16</v>
      </c>
      <c r="G30" s="3">
        <v>13</v>
      </c>
      <c r="H30" s="3">
        <v>0</v>
      </c>
      <c r="I30" s="60">
        <v>926.74330010000006</v>
      </c>
      <c r="J30" s="3">
        <v>11</v>
      </c>
      <c r="K30" s="3">
        <v>10</v>
      </c>
      <c r="L30" s="3">
        <v>0</v>
      </c>
      <c r="M30" s="69">
        <v>24363.582932789941</v>
      </c>
      <c r="N30" s="69">
        <v>12181.79146639497</v>
      </c>
      <c r="O30" s="61">
        <v>4.2276212117133456</v>
      </c>
      <c r="P30" s="69">
        <v>231.03180412863168</v>
      </c>
      <c r="Q30" s="69">
        <v>14982</v>
      </c>
      <c r="R30" s="69">
        <v>219</v>
      </c>
      <c r="S30" s="70">
        <v>1.461754104925911E-2</v>
      </c>
    </row>
    <row r="31" spans="1:19" x14ac:dyDescent="0.2">
      <c r="A31" s="2" t="s">
        <v>101</v>
      </c>
      <c r="B31" s="3" t="s">
        <v>102</v>
      </c>
      <c r="C31" s="58" t="s">
        <v>57</v>
      </c>
      <c r="D31" s="68">
        <v>2043679.7699999998</v>
      </c>
      <c r="E31" s="60">
        <v>981.99175549999995</v>
      </c>
      <c r="F31" s="3">
        <v>25</v>
      </c>
      <c r="G31" s="3">
        <v>22</v>
      </c>
      <c r="H31" s="3">
        <v>0</v>
      </c>
      <c r="I31" s="60">
        <v>954.18256350000001</v>
      </c>
      <c r="J31" s="3">
        <v>25</v>
      </c>
      <c r="K31" s="3">
        <v>22</v>
      </c>
      <c r="L31" s="3">
        <v>0</v>
      </c>
      <c r="M31" s="69">
        <v>9124.6077422800008</v>
      </c>
      <c r="N31" s="69">
        <v>9124.6077422800008</v>
      </c>
      <c r="O31" s="61">
        <v>3.5070000709974671</v>
      </c>
      <c r="P31" s="69">
        <v>223.97453432769021</v>
      </c>
      <c r="Q31" s="69">
        <v>6064</v>
      </c>
      <c r="R31" s="69">
        <v>171</v>
      </c>
      <c r="S31" s="70">
        <v>2.8199208443271766E-2</v>
      </c>
    </row>
    <row r="32" spans="1:19" x14ac:dyDescent="0.2">
      <c r="A32" s="7" t="s">
        <v>104</v>
      </c>
      <c r="B32" s="3" t="s">
        <v>105</v>
      </c>
      <c r="C32" s="58" t="s">
        <v>57</v>
      </c>
      <c r="D32" s="68">
        <v>6844034.1000000006</v>
      </c>
      <c r="E32" s="60">
        <v>968.44789349999996</v>
      </c>
      <c r="F32" s="3">
        <v>20</v>
      </c>
      <c r="G32" s="3">
        <v>17</v>
      </c>
      <c r="H32" s="3">
        <v>0</v>
      </c>
      <c r="I32" s="60">
        <v>938.39799059999996</v>
      </c>
      <c r="J32" s="3">
        <v>20</v>
      </c>
      <c r="K32" s="3">
        <v>18</v>
      </c>
      <c r="L32" s="3">
        <v>0</v>
      </c>
      <c r="M32" s="69">
        <v>11654.567794416695</v>
      </c>
      <c r="N32" s="69">
        <v>3884.8559314722315</v>
      </c>
      <c r="O32" s="61">
        <v>9.0093431049671278</v>
      </c>
      <c r="P32" s="69">
        <v>587.24048979995155</v>
      </c>
      <c r="Q32" s="69">
        <v>7494</v>
      </c>
      <c r="R32" s="69">
        <v>281</v>
      </c>
      <c r="S32" s="70">
        <v>3.7496663997864957E-2</v>
      </c>
    </row>
    <row r="33" spans="1:19" x14ac:dyDescent="0.2">
      <c r="A33" s="2" t="s">
        <v>107</v>
      </c>
      <c r="B33" s="3" t="s">
        <v>108</v>
      </c>
      <c r="C33" s="58" t="s">
        <v>57</v>
      </c>
      <c r="D33" s="68">
        <v>2317948.19</v>
      </c>
      <c r="E33" s="60">
        <v>952.41224939999995</v>
      </c>
      <c r="F33" s="3">
        <v>14</v>
      </c>
      <c r="G33" s="3">
        <v>11</v>
      </c>
      <c r="H33" s="3">
        <v>0</v>
      </c>
      <c r="I33" s="60">
        <v>919.38244729999997</v>
      </c>
      <c r="J33" s="3">
        <v>4</v>
      </c>
      <c r="K33" s="3">
        <v>3</v>
      </c>
      <c r="L33" s="3">
        <v>0</v>
      </c>
      <c r="M33" s="69">
        <v>8367.4742154153846</v>
      </c>
      <c r="N33" s="69">
        <v>8367.4742154153846</v>
      </c>
      <c r="O33" s="61">
        <v>5.3779669756372321</v>
      </c>
      <c r="P33" s="69">
        <v>277.01886260129106</v>
      </c>
      <c r="Q33" s="69">
        <v>5754</v>
      </c>
      <c r="R33" s="69">
        <v>202</v>
      </c>
      <c r="S33" s="70">
        <v>3.5106013208202988E-2</v>
      </c>
    </row>
    <row r="34" spans="1:19" x14ac:dyDescent="0.2">
      <c r="A34" s="2" t="s">
        <v>110</v>
      </c>
      <c r="B34" s="3" t="s">
        <v>111</v>
      </c>
      <c r="C34" s="58" t="s">
        <v>57</v>
      </c>
      <c r="D34" s="68">
        <v>10715080.17</v>
      </c>
      <c r="E34" s="60">
        <v>964.86862859999997</v>
      </c>
      <c r="F34" s="3">
        <v>19</v>
      </c>
      <c r="G34" s="3">
        <v>16</v>
      </c>
      <c r="H34" s="3">
        <v>0</v>
      </c>
      <c r="I34" s="60">
        <v>931.76497879999999</v>
      </c>
      <c r="J34" s="3">
        <v>17</v>
      </c>
      <c r="K34" s="3">
        <v>15</v>
      </c>
      <c r="L34" s="3">
        <v>0</v>
      </c>
      <c r="M34" s="69">
        <v>30138.409368713288</v>
      </c>
      <c r="N34" s="69">
        <v>7534.602342178322</v>
      </c>
      <c r="O34" s="61">
        <v>6.9346725450269817</v>
      </c>
      <c r="P34" s="69">
        <v>355.52905393618204</v>
      </c>
      <c r="Q34" s="69">
        <v>20081</v>
      </c>
      <c r="R34" s="69">
        <v>346</v>
      </c>
      <c r="S34" s="70">
        <v>1.7230217618644489E-2</v>
      </c>
    </row>
    <row r="35" spans="1:19" x14ac:dyDescent="0.2">
      <c r="A35" s="7" t="s">
        <v>113</v>
      </c>
      <c r="B35" s="3" t="s">
        <v>114</v>
      </c>
      <c r="C35" s="58" t="s">
        <v>57</v>
      </c>
      <c r="D35" s="68">
        <v>8641654.540000001</v>
      </c>
      <c r="E35" s="60">
        <v>952.29916700000001</v>
      </c>
      <c r="F35" s="3">
        <v>13</v>
      </c>
      <c r="G35" s="3">
        <v>10</v>
      </c>
      <c r="H35" s="3">
        <v>0</v>
      </c>
      <c r="I35" s="60">
        <v>919.42236100000002</v>
      </c>
      <c r="J35" s="3">
        <v>5</v>
      </c>
      <c r="K35" s="3">
        <v>4</v>
      </c>
      <c r="L35" s="3">
        <v>0</v>
      </c>
      <c r="M35" s="69">
        <v>15848.136878221956</v>
      </c>
      <c r="N35" s="69">
        <v>3962.034219555489</v>
      </c>
      <c r="O35" s="61">
        <v>7.5718679692185447</v>
      </c>
      <c r="P35" s="69">
        <v>545.27889343731681</v>
      </c>
      <c r="Q35" s="69">
        <v>10840</v>
      </c>
      <c r="R35" s="69">
        <v>335</v>
      </c>
      <c r="S35" s="70">
        <v>3.0904059040590407E-2</v>
      </c>
    </row>
    <row r="36" spans="1:19" x14ac:dyDescent="0.2">
      <c r="A36" s="2" t="s">
        <v>116</v>
      </c>
      <c r="B36" s="3" t="s">
        <v>117</v>
      </c>
      <c r="C36" s="58" t="s">
        <v>57</v>
      </c>
      <c r="D36" s="68">
        <v>6989210.5700000012</v>
      </c>
      <c r="E36" s="60">
        <v>993.73039029999995</v>
      </c>
      <c r="F36" s="3">
        <v>35</v>
      </c>
      <c r="G36" s="3">
        <v>30</v>
      </c>
      <c r="H36" s="3">
        <v>0</v>
      </c>
      <c r="I36" s="60">
        <v>961.53829010000004</v>
      </c>
      <c r="J36" s="3">
        <v>32</v>
      </c>
      <c r="K36" s="3">
        <v>29</v>
      </c>
      <c r="L36" s="3">
        <v>0</v>
      </c>
      <c r="M36" s="69">
        <v>12686.85312794186</v>
      </c>
      <c r="N36" s="69">
        <v>6343.4265639709301</v>
      </c>
      <c r="O36" s="61">
        <v>5.9116314537304779</v>
      </c>
      <c r="P36" s="69">
        <v>550.90182723143369</v>
      </c>
      <c r="Q36" s="69">
        <v>9112</v>
      </c>
      <c r="R36" s="69">
        <v>217</v>
      </c>
      <c r="S36" s="70">
        <v>2.3814749780509219E-2</v>
      </c>
    </row>
    <row r="37" spans="1:19" x14ac:dyDescent="0.2">
      <c r="A37" s="2" t="s">
        <v>119</v>
      </c>
      <c r="B37" s="3" t="s">
        <v>120</v>
      </c>
      <c r="C37" s="58" t="s">
        <v>57</v>
      </c>
      <c r="D37" s="71">
        <v>25934121.440000005</v>
      </c>
      <c r="E37" s="60">
        <v>972.96943880000003</v>
      </c>
      <c r="F37" s="3">
        <v>22</v>
      </c>
      <c r="G37" s="3">
        <v>19</v>
      </c>
      <c r="H37" s="3">
        <v>0</v>
      </c>
      <c r="I37" s="60">
        <v>942.67925439999999</v>
      </c>
      <c r="J37" s="3">
        <v>21</v>
      </c>
      <c r="K37" s="3">
        <v>19</v>
      </c>
      <c r="L37" s="3">
        <v>0</v>
      </c>
      <c r="M37" s="69">
        <v>35774.082964214773</v>
      </c>
      <c r="N37" s="69">
        <v>5110.5832806021108</v>
      </c>
      <c r="O37" s="61">
        <v>8.8891167473978037</v>
      </c>
      <c r="P37" s="69">
        <v>724.94161390362422</v>
      </c>
      <c r="Q37" s="69">
        <v>23946</v>
      </c>
      <c r="R37" s="69">
        <v>870</v>
      </c>
      <c r="S37" s="70">
        <v>3.6331746429466301E-2</v>
      </c>
    </row>
    <row r="38" spans="1:19" x14ac:dyDescent="0.2">
      <c r="A38" s="2" t="s">
        <v>122</v>
      </c>
      <c r="B38" s="3" t="s">
        <v>123</v>
      </c>
      <c r="C38" s="58" t="s">
        <v>57</v>
      </c>
      <c r="D38" s="71">
        <v>10728931.739999998</v>
      </c>
      <c r="E38" s="60">
        <v>973.07401519999996</v>
      </c>
      <c r="F38" s="3">
        <v>23</v>
      </c>
      <c r="G38" s="3">
        <v>20</v>
      </c>
      <c r="H38" s="3">
        <v>0</v>
      </c>
      <c r="I38" s="60">
        <v>947.01159840000003</v>
      </c>
      <c r="J38" s="3">
        <v>23</v>
      </c>
      <c r="K38" s="3">
        <v>21</v>
      </c>
      <c r="L38" s="3">
        <v>0</v>
      </c>
      <c r="M38" s="69">
        <v>35195.764266951221</v>
      </c>
      <c r="N38" s="69">
        <v>11731.921422317073</v>
      </c>
      <c r="O38" s="61">
        <v>4.261876482132533</v>
      </c>
      <c r="P38" s="69">
        <v>304.83587907407519</v>
      </c>
      <c r="Q38" s="69">
        <v>24772</v>
      </c>
      <c r="R38" s="69">
        <v>844</v>
      </c>
      <c r="S38" s="70">
        <v>3.4070725012110448E-2</v>
      </c>
    </row>
    <row r="39" spans="1:19" x14ac:dyDescent="0.2">
      <c r="A39" s="2" t="s">
        <v>125</v>
      </c>
      <c r="B39" s="3" t="s">
        <v>126</v>
      </c>
      <c r="C39" s="58" t="s">
        <v>57</v>
      </c>
      <c r="D39" s="71">
        <v>23206800.960000001</v>
      </c>
      <c r="E39" s="60">
        <v>994.94779310000001</v>
      </c>
      <c r="F39" s="3">
        <v>37</v>
      </c>
      <c r="G39" s="3">
        <v>31</v>
      </c>
      <c r="H39" s="3">
        <v>0</v>
      </c>
      <c r="I39" s="60">
        <v>961.07332199999996</v>
      </c>
      <c r="J39" s="3">
        <v>31</v>
      </c>
      <c r="K39" s="3">
        <v>28</v>
      </c>
      <c r="L39" s="3">
        <v>0</v>
      </c>
      <c r="M39" s="69">
        <v>28261.820364176885</v>
      </c>
      <c r="N39" s="69">
        <v>3532.7275455221106</v>
      </c>
      <c r="O39" s="61">
        <v>8.2797214399043249</v>
      </c>
      <c r="P39" s="69">
        <v>821.1361002568558</v>
      </c>
      <c r="Q39" s="69">
        <v>20494</v>
      </c>
      <c r="R39" s="69">
        <v>410</v>
      </c>
      <c r="S39" s="70">
        <v>2.000585537230409E-2</v>
      </c>
    </row>
    <row r="40" spans="1:19" x14ac:dyDescent="0.2">
      <c r="A40" s="2" t="s">
        <v>128</v>
      </c>
      <c r="B40" s="3" t="s">
        <v>129</v>
      </c>
      <c r="C40" s="58" t="s">
        <v>57</v>
      </c>
      <c r="D40" s="71">
        <v>59081305.950000003</v>
      </c>
      <c r="E40" s="60">
        <v>984.96205329999998</v>
      </c>
      <c r="F40" s="3">
        <v>27</v>
      </c>
      <c r="G40" s="3">
        <v>24</v>
      </c>
      <c r="H40" s="3">
        <v>0</v>
      </c>
      <c r="I40" s="60">
        <v>959.06225910000001</v>
      </c>
      <c r="J40" s="3">
        <v>29</v>
      </c>
      <c r="K40" s="3">
        <v>26</v>
      </c>
      <c r="L40" s="3">
        <v>0</v>
      </c>
      <c r="M40" s="69">
        <v>97112.052165145695</v>
      </c>
      <c r="N40" s="69">
        <v>8828.3683786496094</v>
      </c>
      <c r="O40" s="61">
        <v>6.8168675796720226</v>
      </c>
      <c r="P40" s="69">
        <v>608.38283851244535</v>
      </c>
      <c r="Q40" s="69">
        <v>69746</v>
      </c>
      <c r="R40" s="69">
        <v>2313</v>
      </c>
      <c r="S40" s="70">
        <v>3.3163192154388781E-2</v>
      </c>
    </row>
    <row r="41" spans="1:19" x14ac:dyDescent="0.2">
      <c r="A41" s="7" t="s">
        <v>131</v>
      </c>
      <c r="B41" s="3" t="s">
        <v>132</v>
      </c>
      <c r="C41" s="58" t="s">
        <v>57</v>
      </c>
      <c r="D41" s="71">
        <v>64360765.839999996</v>
      </c>
      <c r="E41" s="60">
        <v>985.70935039999995</v>
      </c>
      <c r="F41" s="3">
        <v>29</v>
      </c>
      <c r="G41" s="3">
        <v>25</v>
      </c>
      <c r="H41" s="3">
        <v>0</v>
      </c>
      <c r="I41" s="60">
        <v>964.80765429999997</v>
      </c>
      <c r="J41" s="3">
        <v>33</v>
      </c>
      <c r="K41" s="3">
        <v>30</v>
      </c>
      <c r="L41" s="3">
        <v>0</v>
      </c>
      <c r="M41" s="69">
        <v>91207.908839086798</v>
      </c>
      <c r="N41" s="69">
        <v>6514.8506313633425</v>
      </c>
      <c r="O41" s="61">
        <v>7.1375389293106615</v>
      </c>
      <c r="P41" s="69">
        <v>705.64895806950506</v>
      </c>
      <c r="Q41" s="69">
        <v>57386</v>
      </c>
      <c r="R41" s="69">
        <v>1491</v>
      </c>
      <c r="S41" s="70">
        <v>2.5981946816296658E-2</v>
      </c>
    </row>
    <row r="42" spans="1:19" x14ac:dyDescent="0.2">
      <c r="A42" s="7" t="s">
        <v>134</v>
      </c>
      <c r="B42" s="3" t="s">
        <v>135</v>
      </c>
      <c r="C42" s="58" t="s">
        <v>57</v>
      </c>
      <c r="D42" s="71">
        <v>10168792.5</v>
      </c>
      <c r="E42" s="60">
        <v>940.61679089999996</v>
      </c>
      <c r="F42" s="3">
        <v>7</v>
      </c>
      <c r="G42" s="3">
        <v>5</v>
      </c>
      <c r="H42" s="3">
        <v>0</v>
      </c>
      <c r="I42" s="60">
        <v>927.06980759999999</v>
      </c>
      <c r="J42" s="3">
        <v>12</v>
      </c>
      <c r="K42" s="3">
        <v>11</v>
      </c>
      <c r="L42" s="3">
        <v>0</v>
      </c>
      <c r="M42" s="69">
        <v>16139.373634178724</v>
      </c>
      <c r="N42" s="69">
        <v>4034.8434085446811</v>
      </c>
      <c r="O42" s="61">
        <v>9.8516834422422708</v>
      </c>
      <c r="P42" s="69">
        <v>630.06116163426032</v>
      </c>
      <c r="Q42" s="69">
        <v>12252</v>
      </c>
      <c r="R42" s="69">
        <v>392</v>
      </c>
      <c r="S42" s="70">
        <v>3.1994776363042765E-2</v>
      </c>
    </row>
    <row r="43" spans="1:19" x14ac:dyDescent="0.2">
      <c r="A43" s="7" t="s">
        <v>137</v>
      </c>
      <c r="B43" s="3" t="s">
        <v>138</v>
      </c>
      <c r="C43" s="58" t="s">
        <v>57</v>
      </c>
      <c r="D43" s="71">
        <v>42728660.050000012</v>
      </c>
      <c r="E43" s="60">
        <v>944.04090529999996</v>
      </c>
      <c r="F43" s="3">
        <v>9</v>
      </c>
      <c r="G43" s="3">
        <v>6</v>
      </c>
      <c r="H43" s="3">
        <v>0</v>
      </c>
      <c r="I43" s="60">
        <v>931.13029849999998</v>
      </c>
      <c r="J43" s="3">
        <v>16</v>
      </c>
      <c r="K43" s="3">
        <v>14</v>
      </c>
      <c r="L43" s="3">
        <v>0</v>
      </c>
      <c r="M43" s="69">
        <v>52963.669515503017</v>
      </c>
      <c r="N43" s="69">
        <v>6620.4586894378772</v>
      </c>
      <c r="O43" s="61">
        <v>6.2118052432847071</v>
      </c>
      <c r="P43" s="69">
        <v>806.75414752923962</v>
      </c>
      <c r="Q43" s="69">
        <v>35593</v>
      </c>
      <c r="R43" s="69">
        <v>863</v>
      </c>
      <c r="S43" s="70">
        <v>2.4246340572584495E-2</v>
      </c>
    </row>
    <row r="44" spans="1:19" x14ac:dyDescent="0.2">
      <c r="A44" s="7" t="s">
        <v>140</v>
      </c>
      <c r="B44" s="3" t="s">
        <v>141</v>
      </c>
      <c r="C44" s="58" t="s">
        <v>57</v>
      </c>
      <c r="D44" s="71">
        <v>38482548.470000006</v>
      </c>
      <c r="E44" s="60">
        <v>940.00180250000005</v>
      </c>
      <c r="F44" s="3">
        <v>5</v>
      </c>
      <c r="G44" s="3">
        <v>3</v>
      </c>
      <c r="H44" s="3">
        <v>0</v>
      </c>
      <c r="I44" s="60">
        <v>922.26510570000005</v>
      </c>
      <c r="J44" s="3">
        <v>7</v>
      </c>
      <c r="K44" s="3">
        <v>6</v>
      </c>
      <c r="L44" s="3">
        <v>0</v>
      </c>
      <c r="M44" s="69">
        <v>44671.698440504653</v>
      </c>
      <c r="N44" s="69">
        <v>5583.9623050630817</v>
      </c>
      <c r="O44" s="61">
        <v>6.2903361593525648</v>
      </c>
      <c r="P44" s="69">
        <v>861.45254855828739</v>
      </c>
      <c r="Q44" s="69">
        <v>32302</v>
      </c>
      <c r="R44" s="69">
        <v>1475</v>
      </c>
      <c r="S44" s="70">
        <v>4.5662807256516627E-2</v>
      </c>
    </row>
    <row r="45" spans="1:19" x14ac:dyDescent="0.2">
      <c r="A45" s="7" t="s">
        <v>142</v>
      </c>
      <c r="B45" s="3" t="s">
        <v>143</v>
      </c>
      <c r="C45" s="58" t="s">
        <v>57</v>
      </c>
      <c r="D45" s="71">
        <v>30590741.449999996</v>
      </c>
      <c r="E45" s="60">
        <v>963.31172839999999</v>
      </c>
      <c r="F45" s="3">
        <v>18</v>
      </c>
      <c r="G45" s="3">
        <v>15</v>
      </c>
      <c r="H45" s="3">
        <v>0</v>
      </c>
      <c r="I45" s="60">
        <v>930.85368300000005</v>
      </c>
      <c r="J45" s="3">
        <v>15</v>
      </c>
      <c r="K45" s="3">
        <v>13</v>
      </c>
      <c r="L45" s="3">
        <v>0</v>
      </c>
      <c r="M45" s="69">
        <v>39716.668804191941</v>
      </c>
      <c r="N45" s="69">
        <v>3971.6668804191941</v>
      </c>
      <c r="O45" s="61">
        <v>8.3340322833183897</v>
      </c>
      <c r="P45" s="69">
        <v>770.2242501962113</v>
      </c>
      <c r="Q45" s="69">
        <v>23391</v>
      </c>
      <c r="R45" s="69">
        <v>1086</v>
      </c>
      <c r="S45" s="70">
        <v>4.6428113376939847E-2</v>
      </c>
    </row>
    <row r="46" spans="1:19" x14ac:dyDescent="0.2">
      <c r="A46" s="7" t="s">
        <v>144</v>
      </c>
      <c r="B46" s="3" t="s">
        <v>145</v>
      </c>
      <c r="C46" s="58" t="s">
        <v>57</v>
      </c>
      <c r="D46" s="71">
        <v>19745740.010000002</v>
      </c>
      <c r="E46" s="60">
        <v>992.82854669999995</v>
      </c>
      <c r="F46" s="3">
        <v>34</v>
      </c>
      <c r="G46" s="3">
        <v>29</v>
      </c>
      <c r="H46" s="3">
        <v>0</v>
      </c>
      <c r="I46" s="60">
        <v>957.49608690000002</v>
      </c>
      <c r="J46" s="3">
        <v>28</v>
      </c>
      <c r="K46" s="3">
        <v>25</v>
      </c>
      <c r="L46" s="3">
        <v>0</v>
      </c>
      <c r="M46" s="69">
        <v>31528.347620762717</v>
      </c>
      <c r="N46" s="69">
        <v>6305.6695241525431</v>
      </c>
      <c r="O46" s="61">
        <v>6.7558250296546056</v>
      </c>
      <c r="P46" s="69">
        <v>626.28527975873419</v>
      </c>
      <c r="Q46" s="69">
        <v>19690</v>
      </c>
      <c r="R46" s="69">
        <v>690</v>
      </c>
      <c r="S46" s="70">
        <v>3.5043169121381411E-2</v>
      </c>
    </row>
    <row r="47" spans="1:19" x14ac:dyDescent="0.2">
      <c r="A47" s="7" t="s">
        <v>147</v>
      </c>
      <c r="B47" s="3" t="s">
        <v>148</v>
      </c>
      <c r="C47" s="58" t="s">
        <v>57</v>
      </c>
      <c r="D47" s="71">
        <v>49944157.129999995</v>
      </c>
      <c r="E47" s="60">
        <v>930.81786020000004</v>
      </c>
      <c r="F47" s="3">
        <v>4</v>
      </c>
      <c r="G47" s="3">
        <v>2</v>
      </c>
      <c r="H47" s="3">
        <v>0</v>
      </c>
      <c r="I47" s="60">
        <v>907.0987768</v>
      </c>
      <c r="J47" s="3">
        <v>2</v>
      </c>
      <c r="K47" s="3">
        <v>2</v>
      </c>
      <c r="L47" s="3">
        <v>0</v>
      </c>
      <c r="M47" s="69">
        <v>60995.710875082979</v>
      </c>
      <c r="N47" s="69">
        <v>4691.9777596217673</v>
      </c>
      <c r="O47" s="61">
        <v>8.5579787908208367</v>
      </c>
      <c r="P47" s="69">
        <v>818.81424797694103</v>
      </c>
      <c r="Q47" s="69">
        <v>40699</v>
      </c>
      <c r="R47" s="69">
        <v>2233</v>
      </c>
      <c r="S47" s="70">
        <v>5.4866212929064594E-2</v>
      </c>
    </row>
    <row r="48" spans="1:19" x14ac:dyDescent="0.2">
      <c r="A48" s="7" t="s">
        <v>149</v>
      </c>
      <c r="B48" s="3" t="s">
        <v>150</v>
      </c>
      <c r="C48" s="58" t="s">
        <v>57</v>
      </c>
      <c r="D48" s="71">
        <v>4124204.8499999992</v>
      </c>
      <c r="E48" s="60">
        <v>1086.1969670000001</v>
      </c>
      <c r="F48" s="3">
        <v>77</v>
      </c>
      <c r="G48" s="3">
        <v>48</v>
      </c>
      <c r="H48" s="3">
        <v>0</v>
      </c>
      <c r="I48" s="60">
        <v>1075.7918010000001</v>
      </c>
      <c r="J48" s="3">
        <v>72</v>
      </c>
      <c r="K48" s="3">
        <v>48</v>
      </c>
      <c r="L48" s="3">
        <v>0</v>
      </c>
      <c r="M48" s="69">
        <v>28138.108076516495</v>
      </c>
      <c r="N48" s="69">
        <v>9379.3693588388323</v>
      </c>
      <c r="O48" s="61">
        <v>3.1629702948748579</v>
      </c>
      <c r="P48" s="69">
        <v>146.57008348908784</v>
      </c>
      <c r="Q48" s="69">
        <v>22533</v>
      </c>
      <c r="R48" s="69">
        <v>265</v>
      </c>
      <c r="S48" s="70">
        <v>1.1760529001908313E-2</v>
      </c>
    </row>
    <row r="49" spans="1:19" x14ac:dyDescent="0.2">
      <c r="A49" s="7" t="s">
        <v>152</v>
      </c>
      <c r="B49" s="3" t="s">
        <v>153</v>
      </c>
      <c r="C49" s="58" t="s">
        <v>57</v>
      </c>
      <c r="D49" s="71">
        <v>7104088.5999999987</v>
      </c>
      <c r="E49" s="60">
        <v>1002.588744</v>
      </c>
      <c r="F49" s="3">
        <v>40</v>
      </c>
      <c r="G49" s="3">
        <v>34</v>
      </c>
      <c r="H49" s="3">
        <v>0</v>
      </c>
      <c r="I49" s="60">
        <v>965.9906565</v>
      </c>
      <c r="J49" s="3">
        <v>34</v>
      </c>
      <c r="K49" s="3">
        <v>31</v>
      </c>
      <c r="L49" s="3">
        <v>0</v>
      </c>
      <c r="M49" s="69">
        <v>24210.597128500587</v>
      </c>
      <c r="N49" s="69">
        <v>6052.6492821251468</v>
      </c>
      <c r="O49" s="61">
        <v>4.3369438367298487</v>
      </c>
      <c r="P49" s="69">
        <v>293.42888827955022</v>
      </c>
      <c r="Q49" s="69">
        <v>16087</v>
      </c>
      <c r="R49" s="69">
        <v>408</v>
      </c>
      <c r="S49" s="70">
        <v>2.5362093615963199E-2</v>
      </c>
    </row>
    <row r="50" spans="1:19" x14ac:dyDescent="0.2">
      <c r="A50" s="7" t="s">
        <v>154</v>
      </c>
      <c r="B50" s="3" t="s">
        <v>155</v>
      </c>
      <c r="C50" s="58" t="s">
        <v>57</v>
      </c>
      <c r="D50" s="71">
        <v>9089731.0399999991</v>
      </c>
      <c r="E50" s="60">
        <v>1062.808882</v>
      </c>
      <c r="F50" s="3">
        <v>73</v>
      </c>
      <c r="G50" s="3">
        <v>46</v>
      </c>
      <c r="H50" s="3">
        <v>0</v>
      </c>
      <c r="I50" s="60">
        <v>1047.3967909999999</v>
      </c>
      <c r="J50" s="3">
        <v>63</v>
      </c>
      <c r="K50" s="3">
        <v>46</v>
      </c>
      <c r="L50" s="3">
        <v>0</v>
      </c>
      <c r="M50" s="69">
        <v>40744.764381554574</v>
      </c>
      <c r="N50" s="69">
        <v>13581.588127184858</v>
      </c>
      <c r="O50" s="61">
        <v>2.5279321543120465</v>
      </c>
      <c r="P50" s="69">
        <v>223.08954728217745</v>
      </c>
      <c r="Q50" s="69">
        <v>30073</v>
      </c>
      <c r="R50" s="69">
        <v>442</v>
      </c>
      <c r="S50" s="70">
        <v>1.4697569248162803E-2</v>
      </c>
    </row>
    <row r="51" spans="1:19" x14ac:dyDescent="0.2">
      <c r="A51" s="7" t="s">
        <v>156</v>
      </c>
      <c r="B51" s="3" t="s">
        <v>157</v>
      </c>
      <c r="C51" s="58" t="s">
        <v>57</v>
      </c>
      <c r="D51" s="71">
        <v>11664955.060000001</v>
      </c>
      <c r="E51" s="60">
        <v>990.0981008</v>
      </c>
      <c r="F51" s="3">
        <v>32</v>
      </c>
      <c r="G51" s="3">
        <v>27</v>
      </c>
      <c r="H51" s="3">
        <v>0</v>
      </c>
      <c r="I51" s="60">
        <v>959.11171899999999</v>
      </c>
      <c r="J51" s="3">
        <v>30</v>
      </c>
      <c r="K51" s="3">
        <v>27</v>
      </c>
      <c r="L51" s="3">
        <v>0</v>
      </c>
      <c r="M51" s="69">
        <v>15569.42647817117</v>
      </c>
      <c r="N51" s="69">
        <v>5189.8088260570566</v>
      </c>
      <c r="O51" s="61">
        <v>9.8269515716915361</v>
      </c>
      <c r="P51" s="69">
        <v>749.22188536325586</v>
      </c>
      <c r="Q51" s="69">
        <v>12122</v>
      </c>
      <c r="R51" s="69">
        <v>365</v>
      </c>
      <c r="S51" s="70">
        <v>3.0110542814717044E-2</v>
      </c>
    </row>
    <row r="52" spans="1:19" x14ac:dyDescent="0.2">
      <c r="A52" s="2" t="s">
        <v>158</v>
      </c>
      <c r="B52" s="3" t="s">
        <v>159</v>
      </c>
      <c r="C52" s="58" t="s">
        <v>57</v>
      </c>
      <c r="D52" s="71">
        <v>19841779.189999998</v>
      </c>
      <c r="E52" s="60">
        <v>1003.321525</v>
      </c>
      <c r="F52" s="3">
        <v>42</v>
      </c>
      <c r="G52" s="3">
        <v>35</v>
      </c>
      <c r="H52" s="3">
        <v>0</v>
      </c>
      <c r="I52" s="60">
        <v>971.13269560000003</v>
      </c>
      <c r="J52" s="3">
        <v>38</v>
      </c>
      <c r="K52" s="3">
        <v>35</v>
      </c>
      <c r="L52" s="3">
        <v>0</v>
      </c>
      <c r="M52" s="69">
        <v>44653.443047838591</v>
      </c>
      <c r="N52" s="69">
        <v>11163.360761959648</v>
      </c>
      <c r="O52" s="61">
        <v>5.3299361427745531</v>
      </c>
      <c r="P52" s="69">
        <v>444.35048757030665</v>
      </c>
      <c r="Q52" s="69">
        <v>31049</v>
      </c>
      <c r="R52" s="69">
        <v>759</v>
      </c>
      <c r="S52" s="70">
        <v>2.4445231730490517E-2</v>
      </c>
    </row>
    <row r="53" spans="1:19" x14ac:dyDescent="0.2">
      <c r="A53" s="2" t="s">
        <v>160</v>
      </c>
      <c r="B53" s="3" t="s">
        <v>161</v>
      </c>
      <c r="C53" s="58" t="s">
        <v>57</v>
      </c>
      <c r="D53" s="71">
        <v>10874190.789999999</v>
      </c>
      <c r="E53" s="60">
        <v>988.3513064</v>
      </c>
      <c r="F53" s="3">
        <v>30</v>
      </c>
      <c r="G53" s="3">
        <v>26</v>
      </c>
      <c r="H53" s="3">
        <v>0</v>
      </c>
      <c r="I53" s="60">
        <v>956.58245399999998</v>
      </c>
      <c r="J53" s="3">
        <v>27</v>
      </c>
      <c r="K53" s="3">
        <v>24</v>
      </c>
      <c r="L53" s="3">
        <v>0</v>
      </c>
      <c r="M53" s="69">
        <v>23675.861333863242</v>
      </c>
      <c r="N53" s="69">
        <v>5918.9653334658105</v>
      </c>
      <c r="O53" s="61">
        <v>6.5045152034125167</v>
      </c>
      <c r="P53" s="69">
        <v>459.29441115820362</v>
      </c>
      <c r="Q53" s="69">
        <v>16483</v>
      </c>
      <c r="R53" s="69">
        <v>473</v>
      </c>
      <c r="S53" s="70">
        <v>2.8696232481951103E-2</v>
      </c>
    </row>
    <row r="54" spans="1:19" x14ac:dyDescent="0.2">
      <c r="A54" s="2" t="s">
        <v>162</v>
      </c>
      <c r="B54" s="3" t="s">
        <v>163</v>
      </c>
      <c r="C54" s="58" t="s">
        <v>56</v>
      </c>
      <c r="D54" s="71">
        <v>86325377.170000002</v>
      </c>
      <c r="E54" s="60">
        <v>1016.684788</v>
      </c>
      <c r="F54" s="3">
        <v>50</v>
      </c>
      <c r="G54" s="3">
        <v>0</v>
      </c>
      <c r="H54" s="3">
        <v>10</v>
      </c>
      <c r="I54" s="60">
        <v>1085.522115</v>
      </c>
      <c r="J54" s="3">
        <v>73</v>
      </c>
      <c r="K54" s="3">
        <v>0</v>
      </c>
      <c r="L54" s="3">
        <v>24</v>
      </c>
      <c r="M54" s="69">
        <v>197622.37345975393</v>
      </c>
      <c r="N54" s="69">
        <v>21958.041495528214</v>
      </c>
      <c r="O54" s="61">
        <v>3.5168082835597443</v>
      </c>
      <c r="P54" s="69">
        <v>436.81985829190683</v>
      </c>
      <c r="Q54" s="69">
        <v>92359</v>
      </c>
      <c r="R54" s="69">
        <v>3499</v>
      </c>
      <c r="S54" s="70">
        <v>3.7884775712166655E-2</v>
      </c>
    </row>
    <row r="55" spans="1:19" x14ac:dyDescent="0.2">
      <c r="A55" s="2" t="s">
        <v>309</v>
      </c>
      <c r="B55" s="3" t="s">
        <v>164</v>
      </c>
      <c r="C55" s="58" t="s">
        <v>56</v>
      </c>
      <c r="D55" s="71">
        <v>62063452.720000006</v>
      </c>
      <c r="E55" s="60">
        <v>1026.530542</v>
      </c>
      <c r="F55" s="3">
        <v>55</v>
      </c>
      <c r="G55" s="3">
        <v>0</v>
      </c>
      <c r="H55" s="3">
        <v>14</v>
      </c>
      <c r="I55" s="60">
        <v>1049.4195360000001</v>
      </c>
      <c r="J55" s="3">
        <v>65</v>
      </c>
      <c r="K55" s="3">
        <v>0</v>
      </c>
      <c r="L55" s="3">
        <v>18</v>
      </c>
      <c r="M55" s="69">
        <v>161970.84390757646</v>
      </c>
      <c r="N55" s="69">
        <v>13497.570325631372</v>
      </c>
      <c r="O55" s="61">
        <v>3.9451544770898712</v>
      </c>
      <c r="P55" s="69">
        <v>383.17669540213393</v>
      </c>
      <c r="Q55" s="69">
        <v>101062</v>
      </c>
      <c r="R55" s="69">
        <v>3733</v>
      </c>
      <c r="S55" s="70">
        <v>3.6937721398745321E-2</v>
      </c>
    </row>
    <row r="56" spans="1:19" x14ac:dyDescent="0.2">
      <c r="A56" s="2" t="s">
        <v>165</v>
      </c>
      <c r="B56" s="3" t="s">
        <v>166</v>
      </c>
      <c r="C56" s="58" t="s">
        <v>56</v>
      </c>
      <c r="D56" s="71">
        <v>85837107.13000001</v>
      </c>
      <c r="E56" s="60">
        <v>1018.342368</v>
      </c>
      <c r="F56" s="3">
        <v>52</v>
      </c>
      <c r="G56" s="3">
        <v>0</v>
      </c>
      <c r="H56" s="3">
        <v>11</v>
      </c>
      <c r="I56" s="60">
        <v>1044.1960019999999</v>
      </c>
      <c r="J56" s="3">
        <v>61</v>
      </c>
      <c r="K56" s="3">
        <v>0</v>
      </c>
      <c r="L56" s="3">
        <v>15</v>
      </c>
      <c r="M56" s="69">
        <v>142018.61211167311</v>
      </c>
      <c r="N56" s="69">
        <v>11834.884342639425</v>
      </c>
      <c r="O56" s="61">
        <v>5.238749970426217</v>
      </c>
      <c r="P56" s="69">
        <v>604.40744951446186</v>
      </c>
      <c r="Q56" s="69">
        <v>87167</v>
      </c>
      <c r="R56" s="69">
        <v>3453</v>
      </c>
      <c r="S56" s="70">
        <v>3.9613615244301167E-2</v>
      </c>
    </row>
    <row r="57" spans="1:19" x14ac:dyDescent="0.2">
      <c r="A57" s="2" t="s">
        <v>167</v>
      </c>
      <c r="B57" s="3" t="s">
        <v>168</v>
      </c>
      <c r="C57" s="58" t="s">
        <v>56</v>
      </c>
      <c r="D57" s="71">
        <v>18797009.460000001</v>
      </c>
      <c r="E57" s="60">
        <v>1089.616442</v>
      </c>
      <c r="F57" s="3">
        <v>78</v>
      </c>
      <c r="G57" s="3">
        <v>0</v>
      </c>
      <c r="H57" s="3">
        <v>29</v>
      </c>
      <c r="I57" s="60">
        <v>1130.726944</v>
      </c>
      <c r="J57" s="3">
        <v>80</v>
      </c>
      <c r="K57" s="3">
        <v>0</v>
      </c>
      <c r="L57" s="3">
        <v>31</v>
      </c>
      <c r="M57" s="69">
        <v>150840.60468255213</v>
      </c>
      <c r="N57" s="69">
        <v>37710.151170638033</v>
      </c>
      <c r="O57" s="61">
        <v>1.0739813748488551</v>
      </c>
      <c r="P57" s="69">
        <v>124.61504977097368</v>
      </c>
      <c r="Q57" s="69">
        <v>97821</v>
      </c>
      <c r="R57" s="69">
        <v>2494</v>
      </c>
      <c r="S57" s="70">
        <v>2.5495547990717741E-2</v>
      </c>
    </row>
    <row r="58" spans="1:19" x14ac:dyDescent="0.2">
      <c r="A58" s="2" t="s">
        <v>169</v>
      </c>
      <c r="B58" s="3" t="s">
        <v>170</v>
      </c>
      <c r="C58" s="58" t="s">
        <v>56</v>
      </c>
      <c r="D58" s="71">
        <v>56114551.280000001</v>
      </c>
      <c r="E58" s="60">
        <v>1042.697471</v>
      </c>
      <c r="F58" s="3">
        <v>67</v>
      </c>
      <c r="G58" s="3">
        <v>0</v>
      </c>
      <c r="H58" s="3">
        <v>21</v>
      </c>
      <c r="I58" s="60">
        <v>1067.255885</v>
      </c>
      <c r="J58" s="3">
        <v>70</v>
      </c>
      <c r="K58" s="3">
        <v>0</v>
      </c>
      <c r="L58" s="3">
        <v>22</v>
      </c>
      <c r="M58" s="69">
        <v>150410.1592984132</v>
      </c>
      <c r="N58" s="69">
        <v>25068.359883068868</v>
      </c>
      <c r="O58" s="61">
        <v>2.8654979291983702</v>
      </c>
      <c r="P58" s="69">
        <v>373.076868888018</v>
      </c>
      <c r="Q58" s="69">
        <v>93049</v>
      </c>
      <c r="R58" s="69">
        <v>3556</v>
      </c>
      <c r="S58" s="70">
        <v>3.8216423604767381E-2</v>
      </c>
    </row>
    <row r="59" spans="1:19" x14ac:dyDescent="0.2">
      <c r="A59" s="2" t="s">
        <v>171</v>
      </c>
      <c r="B59" s="3" t="s">
        <v>172</v>
      </c>
      <c r="C59" s="58" t="s">
        <v>56</v>
      </c>
      <c r="D59" s="71">
        <v>60358350.799999997</v>
      </c>
      <c r="E59" s="60">
        <v>1056.081109</v>
      </c>
      <c r="F59" s="3">
        <v>70</v>
      </c>
      <c r="G59" s="3">
        <v>0</v>
      </c>
      <c r="H59" s="3">
        <v>24</v>
      </c>
      <c r="I59" s="60">
        <v>1075.1609020000001</v>
      </c>
      <c r="J59" s="3">
        <v>71</v>
      </c>
      <c r="K59" s="3">
        <v>0</v>
      </c>
      <c r="L59" s="3">
        <v>23</v>
      </c>
      <c r="M59" s="69">
        <v>107232.86774125122</v>
      </c>
      <c r="N59" s="69">
        <v>17872.14462354187</v>
      </c>
      <c r="O59" s="61">
        <v>4.2897295361899888</v>
      </c>
      <c r="P59" s="69">
        <v>562.87173952712305</v>
      </c>
      <c r="Q59" s="69">
        <v>65738</v>
      </c>
      <c r="R59" s="69">
        <v>2386</v>
      </c>
      <c r="S59" s="70">
        <v>3.6295597675621405E-2</v>
      </c>
    </row>
    <row r="60" spans="1:19" x14ac:dyDescent="0.2">
      <c r="A60" s="2" t="s">
        <v>173</v>
      </c>
      <c r="B60" s="3" t="s">
        <v>174</v>
      </c>
      <c r="C60" s="58" t="s">
        <v>56</v>
      </c>
      <c r="D60" s="71">
        <v>57169938.57</v>
      </c>
      <c r="E60" s="60">
        <v>1057.6847130000001</v>
      </c>
      <c r="F60" s="3">
        <v>71</v>
      </c>
      <c r="G60" s="3">
        <v>0</v>
      </c>
      <c r="H60" s="3">
        <v>25</v>
      </c>
      <c r="I60" s="60">
        <v>1064.256909</v>
      </c>
      <c r="J60" s="3">
        <v>67</v>
      </c>
      <c r="K60" s="3">
        <v>0</v>
      </c>
      <c r="L60" s="3">
        <v>20</v>
      </c>
      <c r="M60" s="69">
        <v>105777.05236889728</v>
      </c>
      <c r="N60" s="69">
        <v>11753.005818766364</v>
      </c>
      <c r="O60" s="61">
        <v>5.9937385831940766</v>
      </c>
      <c r="P60" s="69">
        <v>540.47581483571639</v>
      </c>
      <c r="Q60" s="69">
        <v>73033</v>
      </c>
      <c r="R60" s="69">
        <v>1726</v>
      </c>
      <c r="S60" s="70">
        <v>2.3633152136705325E-2</v>
      </c>
    </row>
    <row r="61" spans="1:19" x14ac:dyDescent="0.2">
      <c r="A61" s="2" t="s">
        <v>175</v>
      </c>
      <c r="B61" s="3" t="s">
        <v>176</v>
      </c>
      <c r="C61" s="58" t="s">
        <v>56</v>
      </c>
      <c r="D61" s="71">
        <v>62283768.150000006</v>
      </c>
      <c r="E61" s="60">
        <v>1041.026734</v>
      </c>
      <c r="F61" s="3">
        <v>63</v>
      </c>
      <c r="G61" s="3">
        <v>0</v>
      </c>
      <c r="H61" s="3">
        <v>17</v>
      </c>
      <c r="I61" s="60">
        <v>1034.655377</v>
      </c>
      <c r="J61" s="3">
        <v>60</v>
      </c>
      <c r="K61" s="3">
        <v>0</v>
      </c>
      <c r="L61" s="3">
        <v>14</v>
      </c>
      <c r="M61" s="69">
        <v>96569.483819460555</v>
      </c>
      <c r="N61" s="69">
        <v>12071.185477432569</v>
      </c>
      <c r="O61" s="61">
        <v>6.6273523962963132</v>
      </c>
      <c r="P61" s="69">
        <v>644.96325015510399</v>
      </c>
      <c r="Q61" s="69">
        <v>66668</v>
      </c>
      <c r="R61" s="69">
        <v>2153</v>
      </c>
      <c r="S61" s="70">
        <v>3.2294354112917742E-2</v>
      </c>
    </row>
    <row r="62" spans="1:19" x14ac:dyDescent="0.2">
      <c r="A62" s="2" t="s">
        <v>177</v>
      </c>
      <c r="B62" s="3" t="s">
        <v>178</v>
      </c>
      <c r="C62" s="58" t="s">
        <v>56</v>
      </c>
      <c r="D62" s="71">
        <v>78302496.929999992</v>
      </c>
      <c r="E62" s="60">
        <v>1042.1690060000001</v>
      </c>
      <c r="F62" s="3">
        <v>65</v>
      </c>
      <c r="G62" s="3">
        <v>0</v>
      </c>
      <c r="H62" s="3">
        <v>19</v>
      </c>
      <c r="I62" s="60">
        <v>1028.669427</v>
      </c>
      <c r="J62" s="3">
        <v>58</v>
      </c>
      <c r="K62" s="3">
        <v>0</v>
      </c>
      <c r="L62" s="3">
        <v>12</v>
      </c>
      <c r="M62" s="69">
        <v>133567.72323730608</v>
      </c>
      <c r="N62" s="69">
        <v>12142.520294300553</v>
      </c>
      <c r="O62" s="61">
        <v>5.7424052863227457</v>
      </c>
      <c r="P62" s="69">
        <v>586.23816467158099</v>
      </c>
      <c r="Q62" s="69">
        <v>93162</v>
      </c>
      <c r="R62" s="69">
        <v>2926</v>
      </c>
      <c r="S62" s="70">
        <v>3.1407655481848824E-2</v>
      </c>
    </row>
    <row r="63" spans="1:19" x14ac:dyDescent="0.2">
      <c r="A63" s="2" t="s">
        <v>179</v>
      </c>
      <c r="B63" s="3" t="s">
        <v>180</v>
      </c>
      <c r="C63" s="58" t="s">
        <v>56</v>
      </c>
      <c r="D63" s="71">
        <v>122500822.52</v>
      </c>
      <c r="E63" s="60">
        <v>1042.3084329999999</v>
      </c>
      <c r="F63" s="3">
        <v>66</v>
      </c>
      <c r="G63" s="3">
        <v>0</v>
      </c>
      <c r="H63" s="3">
        <v>20</v>
      </c>
      <c r="I63" s="60">
        <v>1066.962401</v>
      </c>
      <c r="J63" s="3">
        <v>68</v>
      </c>
      <c r="K63" s="3">
        <v>0</v>
      </c>
      <c r="L63" s="3">
        <v>21</v>
      </c>
      <c r="M63" s="69">
        <v>173445.91441325552</v>
      </c>
      <c r="N63" s="69">
        <v>11563.060960883702</v>
      </c>
      <c r="O63" s="61">
        <v>5.5060391778649729</v>
      </c>
      <c r="P63" s="69">
        <v>706.27678336733379</v>
      </c>
      <c r="Q63" s="69">
        <v>103512</v>
      </c>
      <c r="R63" s="69">
        <v>2345</v>
      </c>
      <c r="S63" s="70">
        <v>2.2654378236339749E-2</v>
      </c>
    </row>
    <row r="64" spans="1:19" x14ac:dyDescent="0.2">
      <c r="A64" s="2" t="s">
        <v>181</v>
      </c>
      <c r="B64" s="3" t="s">
        <v>182</v>
      </c>
      <c r="C64" s="58" t="s">
        <v>56</v>
      </c>
      <c r="D64" s="71">
        <v>28494636.089999996</v>
      </c>
      <c r="E64" s="60">
        <v>1061.0156730000001</v>
      </c>
      <c r="F64" s="3">
        <v>72</v>
      </c>
      <c r="G64" s="3">
        <v>0</v>
      </c>
      <c r="H64" s="3">
        <v>26</v>
      </c>
      <c r="I64" s="60">
        <v>1105.7346580000001</v>
      </c>
      <c r="J64" s="3">
        <v>76</v>
      </c>
      <c r="K64" s="3">
        <v>0</v>
      </c>
      <c r="L64" s="3">
        <v>27</v>
      </c>
      <c r="M64" s="69">
        <v>108008.47667037076</v>
      </c>
      <c r="N64" s="69">
        <v>10800.847667037076</v>
      </c>
      <c r="O64" s="61">
        <v>3.490466782070818</v>
      </c>
      <c r="P64" s="69">
        <v>263.81851654997683</v>
      </c>
      <c r="Q64" s="69">
        <v>68393</v>
      </c>
      <c r="R64" s="69">
        <v>2141</v>
      </c>
      <c r="S64" s="70">
        <v>3.1304373254572838E-2</v>
      </c>
    </row>
    <row r="65" spans="1:19" x14ac:dyDescent="0.2">
      <c r="A65" s="2" t="s">
        <v>183</v>
      </c>
      <c r="B65" s="3" t="s">
        <v>184</v>
      </c>
      <c r="C65" s="58" t="s">
        <v>56</v>
      </c>
      <c r="D65" s="71">
        <v>86005189.189999983</v>
      </c>
      <c r="E65" s="60">
        <v>1044.259648</v>
      </c>
      <c r="F65" s="3">
        <v>68</v>
      </c>
      <c r="G65" s="3">
        <v>0</v>
      </c>
      <c r="H65" s="3">
        <v>22</v>
      </c>
      <c r="I65" s="60">
        <v>1048.233929</v>
      </c>
      <c r="J65" s="3">
        <v>64</v>
      </c>
      <c r="K65" s="3">
        <v>0</v>
      </c>
      <c r="L65" s="3">
        <v>17</v>
      </c>
      <c r="M65" s="69">
        <v>136568.54214603931</v>
      </c>
      <c r="N65" s="69">
        <v>8535.533884127457</v>
      </c>
      <c r="O65" s="61">
        <v>6.7218993889408187</v>
      </c>
      <c r="P65" s="69">
        <v>629.75841902178684</v>
      </c>
      <c r="Q65" s="69">
        <v>92063</v>
      </c>
      <c r="R65" s="69">
        <v>3423</v>
      </c>
      <c r="S65" s="70">
        <v>3.718106079532494E-2</v>
      </c>
    </row>
    <row r="66" spans="1:19" x14ac:dyDescent="0.2">
      <c r="A66" s="2" t="s">
        <v>185</v>
      </c>
      <c r="B66" s="3" t="s">
        <v>186</v>
      </c>
      <c r="C66" s="58" t="s">
        <v>56</v>
      </c>
      <c r="D66" s="71">
        <v>137397858.69</v>
      </c>
      <c r="E66" s="60">
        <v>886.65791239999999</v>
      </c>
      <c r="F66" s="3">
        <v>1</v>
      </c>
      <c r="G66" s="3">
        <v>0</v>
      </c>
      <c r="H66" s="3">
        <v>1</v>
      </c>
      <c r="I66" s="60">
        <v>917.86083599999995</v>
      </c>
      <c r="J66" s="3">
        <v>3</v>
      </c>
      <c r="K66" s="3">
        <v>0</v>
      </c>
      <c r="L66" s="3">
        <v>1</v>
      </c>
      <c r="M66" s="69">
        <v>141194.66776999214</v>
      </c>
      <c r="N66" s="69">
        <v>10085.333412142296</v>
      </c>
      <c r="O66" s="61">
        <v>6.5724861615292962</v>
      </c>
      <c r="P66" s="69">
        <v>973.10940179286945</v>
      </c>
      <c r="Q66" s="69">
        <v>80905</v>
      </c>
      <c r="R66" s="69">
        <v>5233</v>
      </c>
      <c r="S66" s="70">
        <v>6.4680798467338235E-2</v>
      </c>
    </row>
    <row r="67" spans="1:19" x14ac:dyDescent="0.2">
      <c r="A67" s="2" t="s">
        <v>187</v>
      </c>
      <c r="B67" s="3" t="s">
        <v>188</v>
      </c>
      <c r="C67" s="58" t="s">
        <v>56</v>
      </c>
      <c r="D67" s="71">
        <v>67668174.450000003</v>
      </c>
      <c r="E67" s="60">
        <v>1003.136321</v>
      </c>
      <c r="F67" s="3">
        <v>41</v>
      </c>
      <c r="G67" s="3">
        <v>0</v>
      </c>
      <c r="H67" s="3">
        <v>7</v>
      </c>
      <c r="I67" s="60">
        <v>982.10581490000004</v>
      </c>
      <c r="J67" s="3">
        <v>42</v>
      </c>
      <c r="K67" s="3">
        <v>0</v>
      </c>
      <c r="L67" s="3">
        <v>6</v>
      </c>
      <c r="M67" s="69">
        <v>115545.06186415222</v>
      </c>
      <c r="N67" s="69">
        <v>12838.340207128023</v>
      </c>
      <c r="O67" s="61">
        <v>4.4917540535846943</v>
      </c>
      <c r="P67" s="69">
        <v>585.64315391996865</v>
      </c>
      <c r="Q67" s="69">
        <v>78277</v>
      </c>
      <c r="R67" s="69">
        <v>2709</v>
      </c>
      <c r="S67" s="70">
        <v>3.4607866934093026E-2</v>
      </c>
    </row>
    <row r="68" spans="1:19" x14ac:dyDescent="0.2">
      <c r="A68" s="2" t="s">
        <v>189</v>
      </c>
      <c r="B68" s="3" t="s">
        <v>190</v>
      </c>
      <c r="C68" s="58" t="s">
        <v>56</v>
      </c>
      <c r="D68" s="71">
        <v>159240363.24999997</v>
      </c>
      <c r="E68" s="60">
        <v>994.67103910000003</v>
      </c>
      <c r="F68" s="3">
        <v>36</v>
      </c>
      <c r="G68" s="3">
        <v>0</v>
      </c>
      <c r="H68" s="3">
        <v>6</v>
      </c>
      <c r="I68" s="60">
        <v>986.34153939999999</v>
      </c>
      <c r="J68" s="3">
        <v>44</v>
      </c>
      <c r="K68" s="3">
        <v>0</v>
      </c>
      <c r="L68" s="3">
        <v>7</v>
      </c>
      <c r="M68" s="69">
        <v>292746.22219813545</v>
      </c>
      <c r="N68" s="69">
        <v>22518.940169087342</v>
      </c>
      <c r="O68" s="61">
        <v>3.1187422100431634</v>
      </c>
      <c r="P68" s="69">
        <v>543.95360614499566</v>
      </c>
      <c r="Q68" s="69">
        <v>206940</v>
      </c>
      <c r="R68" s="69">
        <v>9315</v>
      </c>
      <c r="S68" s="70">
        <v>4.5013047260075385E-2</v>
      </c>
    </row>
    <row r="69" spans="1:19" x14ac:dyDescent="0.2">
      <c r="A69" s="2" t="s">
        <v>191</v>
      </c>
      <c r="B69" s="3" t="s">
        <v>192</v>
      </c>
      <c r="C69" s="58" t="s">
        <v>56</v>
      </c>
      <c r="D69" s="71">
        <v>35041656.680000007</v>
      </c>
      <c r="E69" s="60">
        <v>1020.9559819999999</v>
      </c>
      <c r="F69" s="3">
        <v>54</v>
      </c>
      <c r="G69" s="3">
        <v>0</v>
      </c>
      <c r="H69" s="3">
        <v>13</v>
      </c>
      <c r="I69" s="60">
        <v>992.89152939999997</v>
      </c>
      <c r="J69" s="3">
        <v>50</v>
      </c>
      <c r="K69" s="3">
        <v>0</v>
      </c>
      <c r="L69" s="3">
        <v>8</v>
      </c>
      <c r="M69" s="69">
        <v>95404.035725397029</v>
      </c>
      <c r="N69" s="69">
        <v>15900.672620899504</v>
      </c>
      <c r="O69" s="61">
        <v>4.2451034374029843</v>
      </c>
      <c r="P69" s="69">
        <v>367.2974252458352</v>
      </c>
      <c r="Q69" s="69">
        <v>68879</v>
      </c>
      <c r="R69" s="69">
        <v>2595</v>
      </c>
      <c r="S69" s="70">
        <v>3.7674762990171168E-2</v>
      </c>
    </row>
    <row r="70" spans="1:19" x14ac:dyDescent="0.2">
      <c r="A70" s="2" t="s">
        <v>193</v>
      </c>
      <c r="B70" s="3" t="s">
        <v>194</v>
      </c>
      <c r="C70" s="58" t="s">
        <v>56</v>
      </c>
      <c r="D70" s="71">
        <v>30291015.589999996</v>
      </c>
      <c r="E70" s="60">
        <v>1041.2497189999999</v>
      </c>
      <c r="F70" s="3">
        <v>64</v>
      </c>
      <c r="G70" s="3">
        <v>0</v>
      </c>
      <c r="H70" s="3">
        <v>18</v>
      </c>
      <c r="I70" s="60">
        <v>1014.133403</v>
      </c>
      <c r="J70" s="3">
        <v>55</v>
      </c>
      <c r="K70" s="3">
        <v>0</v>
      </c>
      <c r="L70" s="3">
        <v>10</v>
      </c>
      <c r="M70" s="69">
        <v>126931.66017812066</v>
      </c>
      <c r="N70" s="69">
        <v>14103.517797568962</v>
      </c>
      <c r="O70" s="61">
        <v>3.5609713082277303</v>
      </c>
      <c r="P70" s="69">
        <v>238.64034825900191</v>
      </c>
      <c r="Q70" s="69">
        <v>90341</v>
      </c>
      <c r="R70" s="69">
        <v>3035</v>
      </c>
      <c r="S70" s="70">
        <v>3.3594934747235475E-2</v>
      </c>
    </row>
    <row r="71" spans="1:19" x14ac:dyDescent="0.2">
      <c r="A71" s="2" t="s">
        <v>195</v>
      </c>
      <c r="B71" s="3" t="s">
        <v>196</v>
      </c>
      <c r="C71" s="58" t="s">
        <v>56</v>
      </c>
      <c r="D71" s="71">
        <v>139030851.80999997</v>
      </c>
      <c r="E71" s="60">
        <v>940.81640760000005</v>
      </c>
      <c r="F71" s="3">
        <v>8</v>
      </c>
      <c r="G71" s="3">
        <v>0</v>
      </c>
      <c r="H71" s="3">
        <v>3</v>
      </c>
      <c r="I71" s="60">
        <v>948.5714471</v>
      </c>
      <c r="J71" s="3">
        <v>24</v>
      </c>
      <c r="K71" s="3">
        <v>0</v>
      </c>
      <c r="L71" s="3">
        <v>3</v>
      </c>
      <c r="M71" s="69">
        <v>194945.54096745251</v>
      </c>
      <c r="N71" s="69">
        <v>13924.681497675179</v>
      </c>
      <c r="O71" s="61">
        <v>4.2729882195103661</v>
      </c>
      <c r="P71" s="69">
        <v>713.17790147973744</v>
      </c>
      <c r="Q71" s="69">
        <v>130779</v>
      </c>
      <c r="R71" s="69">
        <v>7951</v>
      </c>
      <c r="S71" s="70">
        <v>6.0797222795708789E-2</v>
      </c>
    </row>
    <row r="72" spans="1:19" x14ac:dyDescent="0.2">
      <c r="A72" s="2" t="s">
        <v>197</v>
      </c>
      <c r="B72" s="3" t="s">
        <v>198</v>
      </c>
      <c r="C72" s="58" t="s">
        <v>56</v>
      </c>
      <c r="D72" s="71">
        <v>172895893.57000002</v>
      </c>
      <c r="E72" s="60">
        <v>912.46966369999996</v>
      </c>
      <c r="F72" s="3">
        <v>3</v>
      </c>
      <c r="G72" s="3">
        <v>0</v>
      </c>
      <c r="H72" s="3">
        <v>2</v>
      </c>
      <c r="I72" s="60">
        <v>928.42035820000001</v>
      </c>
      <c r="J72" s="3">
        <v>13</v>
      </c>
      <c r="K72" s="3">
        <v>0</v>
      </c>
      <c r="L72" s="3">
        <v>2</v>
      </c>
      <c r="M72" s="69">
        <v>169844.00255210485</v>
      </c>
      <c r="N72" s="69">
        <v>11322.933503473656</v>
      </c>
      <c r="O72" s="61">
        <v>5.6110312149976451</v>
      </c>
      <c r="P72" s="69">
        <v>1017.9687888417426</v>
      </c>
      <c r="Q72" s="69">
        <v>112176</v>
      </c>
      <c r="R72" s="69">
        <v>7123</v>
      </c>
      <c r="S72" s="70">
        <v>6.3498431036941944E-2</v>
      </c>
    </row>
    <row r="73" spans="1:19" x14ac:dyDescent="0.2">
      <c r="A73" s="2" t="s">
        <v>199</v>
      </c>
      <c r="B73" s="3" t="s">
        <v>200</v>
      </c>
      <c r="C73" s="58" t="s">
        <v>56</v>
      </c>
      <c r="D73" s="71">
        <v>86742697.919999987</v>
      </c>
      <c r="E73" s="60">
        <v>985.18786850000004</v>
      </c>
      <c r="F73" s="3">
        <v>28</v>
      </c>
      <c r="G73" s="3">
        <v>0</v>
      </c>
      <c r="H73" s="3">
        <v>4</v>
      </c>
      <c r="I73" s="60">
        <v>973.9039808</v>
      </c>
      <c r="J73" s="3">
        <v>40</v>
      </c>
      <c r="K73" s="3">
        <v>0</v>
      </c>
      <c r="L73" s="3">
        <v>4</v>
      </c>
      <c r="M73" s="69">
        <v>141898.2495298461</v>
      </c>
      <c r="N73" s="69">
        <v>20271.178504263728</v>
      </c>
      <c r="O73" s="61">
        <v>3.68573961788017</v>
      </c>
      <c r="P73" s="69">
        <v>611.30209997238194</v>
      </c>
      <c r="Q73" s="69">
        <v>100495</v>
      </c>
      <c r="R73" s="69">
        <v>5988</v>
      </c>
      <c r="S73" s="70">
        <v>5.9585053982785213E-2</v>
      </c>
    </row>
    <row r="74" spans="1:19" x14ac:dyDescent="0.2">
      <c r="A74" s="2" t="s">
        <v>201</v>
      </c>
      <c r="B74" s="3" t="s">
        <v>202</v>
      </c>
      <c r="C74" s="58" t="s">
        <v>56</v>
      </c>
      <c r="D74" s="71">
        <v>47950388.969999999</v>
      </c>
      <c r="E74" s="60">
        <v>1020.66275</v>
      </c>
      <c r="F74" s="3">
        <v>53</v>
      </c>
      <c r="G74" s="3">
        <v>0</v>
      </c>
      <c r="H74" s="3">
        <v>12</v>
      </c>
      <c r="I74" s="60">
        <v>1034.269139</v>
      </c>
      <c r="J74" s="3">
        <v>59</v>
      </c>
      <c r="K74" s="3">
        <v>0</v>
      </c>
      <c r="L74" s="3">
        <v>13</v>
      </c>
      <c r="M74" s="69">
        <v>79386.445011633186</v>
      </c>
      <c r="N74" s="69">
        <v>8820.7161124036866</v>
      </c>
      <c r="O74" s="61">
        <v>6.7391857630304743</v>
      </c>
      <c r="P74" s="69">
        <v>604.01229659513547</v>
      </c>
      <c r="Q74" s="69">
        <v>57966</v>
      </c>
      <c r="R74" s="69">
        <v>1876</v>
      </c>
      <c r="S74" s="70">
        <v>3.2363799468654038E-2</v>
      </c>
    </row>
    <row r="75" spans="1:19" x14ac:dyDescent="0.2">
      <c r="A75" s="2" t="s">
        <v>203</v>
      </c>
      <c r="B75" s="3" t="s">
        <v>204</v>
      </c>
      <c r="C75" s="58" t="s">
        <v>56</v>
      </c>
      <c r="D75" s="71">
        <v>124903632.06000002</v>
      </c>
      <c r="E75" s="60">
        <v>1005.516265</v>
      </c>
      <c r="F75" s="3">
        <v>44</v>
      </c>
      <c r="G75" s="3">
        <v>0</v>
      </c>
      <c r="H75" s="3">
        <v>8</v>
      </c>
      <c r="I75" s="60">
        <v>1004.37918</v>
      </c>
      <c r="J75" s="3">
        <v>54</v>
      </c>
      <c r="K75" s="3">
        <v>0</v>
      </c>
      <c r="L75" s="3">
        <v>9</v>
      </c>
      <c r="M75" s="69">
        <v>228217.6230988992</v>
      </c>
      <c r="N75" s="69">
        <v>17555.201776838399</v>
      </c>
      <c r="O75" s="61">
        <v>3.9567496485960709</v>
      </c>
      <c r="P75" s="69">
        <v>547.3005562145936</v>
      </c>
      <c r="Q75" s="69">
        <v>176982</v>
      </c>
      <c r="R75" s="69">
        <v>8289</v>
      </c>
      <c r="S75" s="70">
        <v>4.6835271383530531E-2</v>
      </c>
    </row>
    <row r="76" spans="1:19" x14ac:dyDescent="0.2">
      <c r="A76" s="2" t="s">
        <v>205</v>
      </c>
      <c r="B76" s="3" t="s">
        <v>206</v>
      </c>
      <c r="C76" s="58" t="s">
        <v>56</v>
      </c>
      <c r="D76" s="71">
        <v>90344068.260000005</v>
      </c>
      <c r="E76" s="60">
        <v>1037.538438</v>
      </c>
      <c r="F76" s="3">
        <v>60</v>
      </c>
      <c r="G76" s="3">
        <v>0</v>
      </c>
      <c r="H76" s="3">
        <v>15</v>
      </c>
      <c r="I76" s="60">
        <v>1016.2089109999999</v>
      </c>
      <c r="J76" s="3">
        <v>56</v>
      </c>
      <c r="K76" s="3">
        <v>0</v>
      </c>
      <c r="L76" s="3">
        <v>11</v>
      </c>
      <c r="M76" s="69">
        <v>139818.39704911932</v>
      </c>
      <c r="N76" s="69">
        <v>8224.6115911246652</v>
      </c>
      <c r="O76" s="61">
        <v>5.9005110730183166</v>
      </c>
      <c r="P76" s="69">
        <v>646.15293957533652</v>
      </c>
      <c r="Q76" s="69">
        <v>86160</v>
      </c>
      <c r="R76" s="69">
        <v>1957</v>
      </c>
      <c r="S76" s="70">
        <v>2.271355617455896E-2</v>
      </c>
    </row>
    <row r="77" spans="1:19" x14ac:dyDescent="0.2">
      <c r="A77" s="2" t="s">
        <v>207</v>
      </c>
      <c r="B77" s="3" t="s">
        <v>208</v>
      </c>
      <c r="C77" s="58" t="s">
        <v>56</v>
      </c>
      <c r="D77" s="71">
        <v>30411152.369999997</v>
      </c>
      <c r="E77" s="60">
        <v>1045.7414289999999</v>
      </c>
      <c r="F77" s="3">
        <v>69</v>
      </c>
      <c r="G77" s="3">
        <v>0</v>
      </c>
      <c r="H77" s="3">
        <v>23</v>
      </c>
      <c r="I77" s="60">
        <v>1107.8612539999999</v>
      </c>
      <c r="J77" s="3">
        <v>77</v>
      </c>
      <c r="K77" s="3">
        <v>0</v>
      </c>
      <c r="L77" s="3">
        <v>28</v>
      </c>
      <c r="M77" s="69">
        <v>94890.79467462335</v>
      </c>
      <c r="N77" s="69">
        <v>13555.827810660479</v>
      </c>
      <c r="O77" s="61">
        <v>3.0350678481252076</v>
      </c>
      <c r="P77" s="69">
        <v>320.48580132855449</v>
      </c>
      <c r="Q77" s="69">
        <v>61718</v>
      </c>
      <c r="R77" s="69">
        <v>2096</v>
      </c>
      <c r="S77" s="70">
        <v>3.3960919018762761E-2</v>
      </c>
    </row>
    <row r="78" spans="1:19" x14ac:dyDescent="0.2">
      <c r="A78" s="2" t="s">
        <v>209</v>
      </c>
      <c r="B78" s="3" t="s">
        <v>210</v>
      </c>
      <c r="C78" s="58" t="s">
        <v>56</v>
      </c>
      <c r="D78" s="71">
        <v>66119496.539999999</v>
      </c>
      <c r="E78" s="60">
        <v>1009.717021</v>
      </c>
      <c r="F78" s="3">
        <v>48</v>
      </c>
      <c r="G78" s="3">
        <v>0</v>
      </c>
      <c r="H78" s="3">
        <v>9</v>
      </c>
      <c r="I78" s="60">
        <v>1044.5941479999999</v>
      </c>
      <c r="J78" s="3">
        <v>62</v>
      </c>
      <c r="K78" s="3">
        <v>0</v>
      </c>
      <c r="L78" s="3">
        <v>16</v>
      </c>
      <c r="M78" s="69">
        <v>87590.681185139707</v>
      </c>
      <c r="N78" s="69">
        <v>9732.2979094599668</v>
      </c>
      <c r="O78" s="61">
        <v>5.3430341409355213</v>
      </c>
      <c r="P78" s="69">
        <v>754.86907562967531</v>
      </c>
      <c r="Q78" s="69">
        <v>59423</v>
      </c>
      <c r="R78" s="69">
        <v>2833</v>
      </c>
      <c r="S78" s="70">
        <v>4.7675142621543848E-2</v>
      </c>
    </row>
    <row r="79" spans="1:19" x14ac:dyDescent="0.2">
      <c r="A79" s="2" t="s">
        <v>211</v>
      </c>
      <c r="B79" s="3" t="s">
        <v>212</v>
      </c>
      <c r="C79" s="58" t="s">
        <v>56</v>
      </c>
      <c r="D79" s="71">
        <v>20327117.510000002</v>
      </c>
      <c r="E79" s="60">
        <v>1084.4760040000001</v>
      </c>
      <c r="F79" s="3">
        <v>76</v>
      </c>
      <c r="G79" s="3">
        <v>0</v>
      </c>
      <c r="H79" s="3">
        <v>28</v>
      </c>
      <c r="I79" s="60">
        <v>1129.989129</v>
      </c>
      <c r="J79" s="3">
        <v>79</v>
      </c>
      <c r="K79" s="3">
        <v>0</v>
      </c>
      <c r="L79" s="3">
        <v>30</v>
      </c>
      <c r="M79" s="69">
        <v>106991.77307763325</v>
      </c>
      <c r="N79" s="69">
        <v>21398.354615526649</v>
      </c>
      <c r="O79" s="61">
        <v>1.8599560907884531</v>
      </c>
      <c r="P79" s="69">
        <v>189.9876684467192</v>
      </c>
      <c r="Q79" s="69">
        <v>67138</v>
      </c>
      <c r="R79" s="69">
        <v>1417</v>
      </c>
      <c r="S79" s="70">
        <v>2.1105782120408711E-2</v>
      </c>
    </row>
    <row r="80" spans="1:19" x14ac:dyDescent="0.2">
      <c r="A80" s="2" t="s">
        <v>213</v>
      </c>
      <c r="B80" s="3" t="s">
        <v>214</v>
      </c>
      <c r="C80" s="58" t="s">
        <v>56</v>
      </c>
      <c r="D80" s="71">
        <v>70499276.129999995</v>
      </c>
      <c r="E80" s="60">
        <v>1074.5926440000001</v>
      </c>
      <c r="F80" s="3">
        <v>74</v>
      </c>
      <c r="G80" s="3">
        <v>0</v>
      </c>
      <c r="H80" s="3">
        <v>27</v>
      </c>
      <c r="I80" s="60">
        <v>1102.8474040000001</v>
      </c>
      <c r="J80" s="3">
        <v>75</v>
      </c>
      <c r="K80" s="3">
        <v>0</v>
      </c>
      <c r="L80" s="3">
        <v>26</v>
      </c>
      <c r="M80" s="69">
        <v>127530.07016865336</v>
      </c>
      <c r="N80" s="69">
        <v>14170.00779651704</v>
      </c>
      <c r="O80" s="61">
        <v>5.1125197307408081</v>
      </c>
      <c r="P80" s="69">
        <v>552.80512303308194</v>
      </c>
      <c r="Q80" s="69">
        <v>87610</v>
      </c>
      <c r="R80" s="69">
        <v>2937</v>
      </c>
      <c r="S80" s="70">
        <v>3.3523570368679374E-2</v>
      </c>
    </row>
    <row r="81" spans="1:19" x14ac:dyDescent="0.2">
      <c r="A81" s="2" t="s">
        <v>215</v>
      </c>
      <c r="B81" s="3" t="s">
        <v>216</v>
      </c>
      <c r="C81" s="58" t="s">
        <v>56</v>
      </c>
      <c r="D81" s="71">
        <v>13886353.15</v>
      </c>
      <c r="E81" s="60">
        <v>1090.406575</v>
      </c>
      <c r="F81" s="3">
        <v>79</v>
      </c>
      <c r="G81" s="3">
        <v>0</v>
      </c>
      <c r="H81" s="3">
        <v>30</v>
      </c>
      <c r="I81" s="60">
        <v>1127.126354</v>
      </c>
      <c r="J81" s="3">
        <v>78</v>
      </c>
      <c r="K81" s="3">
        <v>0</v>
      </c>
      <c r="L81" s="3">
        <v>29</v>
      </c>
      <c r="M81" s="69">
        <v>87047.812644202728</v>
      </c>
      <c r="N81" s="69">
        <v>17409.562528840546</v>
      </c>
      <c r="O81" s="61">
        <v>2.3435396456637574</v>
      </c>
      <c r="P81" s="69">
        <v>159.52558402310197</v>
      </c>
      <c r="Q81" s="69">
        <v>57166</v>
      </c>
      <c r="R81" s="69">
        <v>1262</v>
      </c>
      <c r="S81" s="70">
        <v>2.2076059196025611E-2</v>
      </c>
    </row>
    <row r="82" spans="1:19" x14ac:dyDescent="0.2">
      <c r="A82" s="2" t="s">
        <v>217</v>
      </c>
      <c r="B82" s="3" t="s">
        <v>218</v>
      </c>
      <c r="C82" s="58" t="s">
        <v>56</v>
      </c>
      <c r="D82" s="71">
        <v>85197625.769999996</v>
      </c>
      <c r="E82" s="60">
        <v>1040.7154829999999</v>
      </c>
      <c r="F82" s="3">
        <v>62</v>
      </c>
      <c r="G82" s="3">
        <v>0</v>
      </c>
      <c r="H82" s="3">
        <v>16</v>
      </c>
      <c r="I82" s="60">
        <v>1059.755144</v>
      </c>
      <c r="J82" s="3">
        <v>66</v>
      </c>
      <c r="K82" s="3">
        <v>0</v>
      </c>
      <c r="L82" s="3">
        <v>19</v>
      </c>
      <c r="M82" s="69">
        <v>111429.09329546527</v>
      </c>
      <c r="N82" s="69">
        <v>10129.917572315024</v>
      </c>
      <c r="O82" s="61">
        <v>6.6948404401165433</v>
      </c>
      <c r="P82" s="69">
        <v>764.59049652400972</v>
      </c>
      <c r="Q82" s="69">
        <v>70834</v>
      </c>
      <c r="R82" s="69">
        <v>2041</v>
      </c>
      <c r="S82" s="70">
        <v>2.8813846457915689E-2</v>
      </c>
    </row>
    <row r="83" spans="1:19" x14ac:dyDescent="0.2">
      <c r="A83" s="2" t="s">
        <v>219</v>
      </c>
      <c r="B83" s="51" t="s">
        <v>220</v>
      </c>
      <c r="C83" s="58" t="s">
        <v>57</v>
      </c>
      <c r="D83" s="72">
        <v>0</v>
      </c>
      <c r="E83" s="60">
        <v>975.04903739999997</v>
      </c>
      <c r="F83" s="3">
        <v>24</v>
      </c>
      <c r="G83" s="3">
        <v>21</v>
      </c>
      <c r="H83" s="3">
        <v>0</v>
      </c>
      <c r="I83" s="60">
        <v>946.05685129999995</v>
      </c>
      <c r="J83" s="3">
        <v>22</v>
      </c>
      <c r="K83" s="3">
        <v>20</v>
      </c>
      <c r="L83" s="3">
        <v>0</v>
      </c>
      <c r="M83" s="69">
        <v>4804.1878678511493</v>
      </c>
      <c r="N83" s="69">
        <v>0</v>
      </c>
      <c r="O83" s="61">
        <v>0</v>
      </c>
      <c r="P83" s="69">
        <v>0</v>
      </c>
      <c r="Q83" s="69">
        <v>3314</v>
      </c>
      <c r="R83" s="69">
        <v>123</v>
      </c>
      <c r="S83" s="70">
        <v>3.7115268557634279E-2</v>
      </c>
    </row>
    <row r="84" spans="1:19" x14ac:dyDescent="0.2">
      <c r="A84" s="2" t="s">
        <v>221</v>
      </c>
      <c r="B84" s="51" t="s">
        <v>222</v>
      </c>
      <c r="C84" s="58" t="s">
        <v>57</v>
      </c>
      <c r="D84" s="72">
        <v>0</v>
      </c>
      <c r="E84" s="60">
        <v>1039.942689</v>
      </c>
      <c r="F84" s="3">
        <v>61</v>
      </c>
      <c r="G84" s="3">
        <v>45</v>
      </c>
      <c r="H84" s="3">
        <v>0</v>
      </c>
      <c r="I84" s="60">
        <v>996.94646399999999</v>
      </c>
      <c r="J84" s="3">
        <v>52</v>
      </c>
      <c r="K84" s="3">
        <v>44</v>
      </c>
      <c r="L84" s="3">
        <v>0</v>
      </c>
      <c r="M84" s="69">
        <v>19098.29271813247</v>
      </c>
      <c r="N84" s="69">
        <v>0</v>
      </c>
      <c r="O84" s="61">
        <v>0</v>
      </c>
      <c r="P84" s="69">
        <v>0</v>
      </c>
      <c r="Q84" s="69">
        <v>14035</v>
      </c>
      <c r="R84" s="69">
        <v>249</v>
      </c>
      <c r="S84" s="70">
        <v>1.7741360883505523E-2</v>
      </c>
    </row>
    <row r="85" spans="1:19" x14ac:dyDescent="0.2">
      <c r="A85" s="2" t="s">
        <v>223</v>
      </c>
      <c r="B85" s="51" t="s">
        <v>224</v>
      </c>
      <c r="C85" s="58" t="s">
        <v>57</v>
      </c>
      <c r="D85" s="63">
        <v>0</v>
      </c>
      <c r="E85" s="60">
        <v>940.10136680000005</v>
      </c>
      <c r="F85" s="3">
        <v>6</v>
      </c>
      <c r="G85" s="3">
        <v>4</v>
      </c>
      <c r="H85" s="3">
        <v>0</v>
      </c>
      <c r="I85" s="60">
        <v>922.83015169999999</v>
      </c>
      <c r="J85" s="3">
        <v>8</v>
      </c>
      <c r="K85" s="3">
        <v>7</v>
      </c>
      <c r="L85" s="3">
        <v>0</v>
      </c>
      <c r="M85" s="69">
        <v>4406.955350206541</v>
      </c>
      <c r="N85" s="69">
        <v>0</v>
      </c>
      <c r="O85" s="61">
        <v>0</v>
      </c>
      <c r="P85" s="69">
        <v>0</v>
      </c>
      <c r="Q85" s="69">
        <v>3081</v>
      </c>
      <c r="R85" s="69">
        <v>120</v>
      </c>
      <c r="S85" s="70">
        <v>3.8948393378773129E-2</v>
      </c>
    </row>
    <row r="86" spans="1:19" x14ac:dyDescent="0.2">
      <c r="A86" s="2" t="s">
        <v>225</v>
      </c>
      <c r="B86" s="51" t="s">
        <v>226</v>
      </c>
      <c r="C86" s="58" t="s">
        <v>57</v>
      </c>
      <c r="D86" s="72">
        <v>0</v>
      </c>
      <c r="E86" s="60">
        <v>1029.417236</v>
      </c>
      <c r="F86" s="3">
        <v>59</v>
      </c>
      <c r="G86" s="3">
        <v>44</v>
      </c>
      <c r="H86" s="3">
        <v>0</v>
      </c>
      <c r="I86" s="60">
        <v>996.28714849999994</v>
      </c>
      <c r="J86" s="3">
        <v>51</v>
      </c>
      <c r="K86" s="3">
        <v>43</v>
      </c>
      <c r="L86" s="3">
        <v>0</v>
      </c>
      <c r="M86" s="69">
        <v>13559.0177913935</v>
      </c>
      <c r="N86" s="69">
        <v>0</v>
      </c>
      <c r="O86" s="61">
        <v>0</v>
      </c>
      <c r="P86" s="69">
        <v>0</v>
      </c>
      <c r="Q86" s="69">
        <v>9844</v>
      </c>
      <c r="R86" s="69">
        <v>178</v>
      </c>
      <c r="S86" s="70">
        <v>1.8082080455099552E-2</v>
      </c>
    </row>
    <row r="87" spans="1:19" x14ac:dyDescent="0.2">
      <c r="A87" s="2" t="s">
        <v>227</v>
      </c>
      <c r="B87" s="51" t="s">
        <v>228</v>
      </c>
      <c r="C87" s="58" t="s">
        <v>57</v>
      </c>
      <c r="D87" s="63">
        <v>0</v>
      </c>
      <c r="E87" s="60">
        <v>948.1040223</v>
      </c>
      <c r="F87" s="3">
        <v>11</v>
      </c>
      <c r="G87" s="3">
        <v>8</v>
      </c>
      <c r="H87" s="3">
        <v>0</v>
      </c>
      <c r="I87" s="60">
        <v>924.80634620000001</v>
      </c>
      <c r="J87" s="3">
        <v>10</v>
      </c>
      <c r="K87" s="3">
        <v>9</v>
      </c>
      <c r="L87" s="3">
        <v>0</v>
      </c>
      <c r="M87" s="69">
        <v>6123.1898453312133</v>
      </c>
      <c r="N87" s="69">
        <v>0</v>
      </c>
      <c r="O87" s="61">
        <v>0</v>
      </c>
      <c r="P87" s="69">
        <v>0</v>
      </c>
      <c r="Q87" s="69">
        <v>3919</v>
      </c>
      <c r="R87" s="69">
        <v>209</v>
      </c>
      <c r="S87" s="70">
        <v>5.332993110487369E-2</v>
      </c>
    </row>
    <row r="88" spans="1:19" x14ac:dyDescent="0.2">
      <c r="A88" s="2" t="s">
        <v>229</v>
      </c>
      <c r="B88" s="51" t="s">
        <v>230</v>
      </c>
      <c r="C88" s="58" t="s">
        <v>57</v>
      </c>
      <c r="D88" s="63">
        <v>0</v>
      </c>
      <c r="E88" s="60">
        <v>1028.978572</v>
      </c>
      <c r="F88" s="3">
        <v>58</v>
      </c>
      <c r="G88" s="3">
        <v>43</v>
      </c>
      <c r="H88" s="3">
        <v>0</v>
      </c>
      <c r="I88" s="60">
        <v>998.42383919999997</v>
      </c>
      <c r="J88" s="3">
        <v>53</v>
      </c>
      <c r="K88" s="3">
        <v>45</v>
      </c>
      <c r="L88" s="3">
        <v>0</v>
      </c>
      <c r="M88" s="69">
        <v>13431.767073757957</v>
      </c>
      <c r="N88" s="69">
        <v>0</v>
      </c>
      <c r="O88" s="61">
        <v>0</v>
      </c>
      <c r="P88" s="69">
        <v>0</v>
      </c>
      <c r="Q88" s="69">
        <v>10047</v>
      </c>
      <c r="R88" s="69">
        <v>143</v>
      </c>
      <c r="S88" s="70">
        <v>1.4233104409276401E-2</v>
      </c>
    </row>
    <row r="89" spans="1:19" x14ac:dyDescent="0.2">
      <c r="A89" s="2" t="s">
        <v>231</v>
      </c>
      <c r="B89" s="51" t="s">
        <v>232</v>
      </c>
      <c r="C89" s="58" t="s">
        <v>57</v>
      </c>
      <c r="D89" s="5">
        <v>0</v>
      </c>
      <c r="E89" s="60">
        <v>958.69087960000002</v>
      </c>
      <c r="F89" s="3">
        <v>17</v>
      </c>
      <c r="G89" s="3">
        <v>14</v>
      </c>
      <c r="H89" s="3">
        <v>0</v>
      </c>
      <c r="I89" s="60">
        <v>929.25709740000002</v>
      </c>
      <c r="J89" s="3">
        <v>14</v>
      </c>
      <c r="K89" s="3">
        <v>12</v>
      </c>
      <c r="L89" s="3">
        <v>0</v>
      </c>
      <c r="M89" s="69">
        <v>6134.2421098862706</v>
      </c>
      <c r="N89" s="69">
        <v>0</v>
      </c>
      <c r="O89" s="61">
        <v>0</v>
      </c>
      <c r="P89" s="69">
        <v>0</v>
      </c>
      <c r="Q89" s="69">
        <v>3301</v>
      </c>
      <c r="R89" s="69">
        <v>109</v>
      </c>
      <c r="S89" s="70">
        <v>3.3020296879733416E-2</v>
      </c>
    </row>
    <row r="90" spans="1:19" x14ac:dyDescent="0.2">
      <c r="A90" s="2" t="s">
        <v>233</v>
      </c>
      <c r="B90" s="51" t="s">
        <v>234</v>
      </c>
      <c r="C90" s="58" t="s">
        <v>57</v>
      </c>
      <c r="D90" s="63">
        <v>0</v>
      </c>
      <c r="E90" s="60">
        <v>991.00729709999996</v>
      </c>
      <c r="F90" s="3">
        <v>33</v>
      </c>
      <c r="G90" s="3">
        <v>28</v>
      </c>
      <c r="H90" s="3">
        <v>0</v>
      </c>
      <c r="I90" s="60">
        <v>971.16907920000006</v>
      </c>
      <c r="J90" s="3">
        <v>39</v>
      </c>
      <c r="K90" s="3">
        <v>36</v>
      </c>
      <c r="L90" s="3">
        <v>0</v>
      </c>
      <c r="M90" s="69">
        <v>2884.8749404227983</v>
      </c>
      <c r="N90" s="69">
        <v>0</v>
      </c>
      <c r="O90" s="61">
        <v>0</v>
      </c>
      <c r="P90" s="69">
        <v>0</v>
      </c>
      <c r="Q90" s="69">
        <v>2275</v>
      </c>
      <c r="R90" s="69">
        <v>62</v>
      </c>
      <c r="S90" s="70">
        <v>2.7252747252747254E-2</v>
      </c>
    </row>
    <row r="91" spans="1:19" x14ac:dyDescent="0.2">
      <c r="A91" s="2" t="s">
        <v>235</v>
      </c>
      <c r="B91" s="51" t="s">
        <v>236</v>
      </c>
      <c r="C91" s="58" t="s">
        <v>57</v>
      </c>
      <c r="D91" s="63">
        <v>0</v>
      </c>
      <c r="E91" s="60">
        <v>945.92605560000004</v>
      </c>
      <c r="F91" s="3">
        <v>10</v>
      </c>
      <c r="G91" s="3">
        <v>7</v>
      </c>
      <c r="H91" s="3">
        <v>0</v>
      </c>
      <c r="I91" s="60">
        <v>923.02423659999999</v>
      </c>
      <c r="J91" s="3">
        <v>9</v>
      </c>
      <c r="K91" s="3">
        <v>8</v>
      </c>
      <c r="L91" s="3">
        <v>0</v>
      </c>
      <c r="M91" s="69">
        <v>5124.9340537455364</v>
      </c>
      <c r="N91" s="69">
        <v>0</v>
      </c>
      <c r="O91" s="61">
        <v>0</v>
      </c>
      <c r="P91" s="69">
        <v>0</v>
      </c>
      <c r="Q91" s="69">
        <v>3364</v>
      </c>
      <c r="R91" s="69">
        <v>153</v>
      </c>
      <c r="S91" s="70">
        <v>4.5481569560047563E-2</v>
      </c>
    </row>
    <row r="92" spans="1:19" x14ac:dyDescent="0.2">
      <c r="A92" s="2"/>
      <c r="B92" s="51"/>
      <c r="C92" s="5"/>
      <c r="D92" s="5"/>
      <c r="E92" s="5"/>
      <c r="F92" s="5"/>
      <c r="G92" s="5"/>
      <c r="H92" s="5"/>
      <c r="I92" s="5"/>
      <c r="J92" s="5"/>
      <c r="K92" s="5"/>
      <c r="L92" s="5"/>
      <c r="M92" s="64"/>
      <c r="N92" s="64"/>
      <c r="O92" s="61"/>
      <c r="P92" s="64"/>
      <c r="Q92" s="64"/>
      <c r="R92" s="64"/>
      <c r="S92" s="5"/>
    </row>
    <row r="93" spans="1:19" x14ac:dyDescent="0.2">
      <c r="A93" s="5" t="s">
        <v>56</v>
      </c>
      <c r="B93" s="51"/>
      <c r="C93" s="5"/>
      <c r="D93" s="62">
        <v>2329647193.3099999</v>
      </c>
      <c r="E93" s="5"/>
      <c r="F93" s="5"/>
      <c r="G93" s="5"/>
      <c r="H93" s="5"/>
      <c r="I93" s="5"/>
      <c r="J93" s="5"/>
      <c r="K93" s="5"/>
      <c r="L93" s="5"/>
      <c r="M93" s="64">
        <v>4250259.7362743774</v>
      </c>
      <c r="N93" s="64">
        <v>14073.707736007873</v>
      </c>
      <c r="O93" s="61">
        <v>4.3639685927191127</v>
      </c>
      <c r="P93" s="64">
        <v>548.11878281869042</v>
      </c>
      <c r="Q93" s="64">
        <v>2794740</v>
      </c>
      <c r="R93" s="64">
        <v>108368</v>
      </c>
      <c r="S93" s="65">
        <v>3.8775700065122334E-2</v>
      </c>
    </row>
    <row r="94" spans="1:19" x14ac:dyDescent="0.2">
      <c r="A94" s="5" t="s">
        <v>57</v>
      </c>
      <c r="B94" s="51"/>
      <c r="C94" s="5"/>
      <c r="D94" s="62">
        <v>692017676.00999999</v>
      </c>
      <c r="E94" s="5"/>
      <c r="F94" s="5"/>
      <c r="G94" s="5"/>
      <c r="H94" s="5"/>
      <c r="I94" s="5"/>
      <c r="J94" s="5"/>
      <c r="K94" s="5"/>
      <c r="L94" s="5"/>
      <c r="M94" s="64">
        <v>1318996.0375971247</v>
      </c>
      <c r="N94" s="64">
        <v>7207.6286207493149</v>
      </c>
      <c r="O94" s="61">
        <v>5.8650668989825201</v>
      </c>
      <c r="P94" s="64">
        <v>524.65485587862736</v>
      </c>
      <c r="Q94" s="64">
        <v>903822</v>
      </c>
      <c r="R94" s="64">
        <v>27376</v>
      </c>
      <c r="S94" s="65">
        <v>3.0289149854728033E-2</v>
      </c>
    </row>
    <row r="95" spans="1:19" x14ac:dyDescent="0.2">
      <c r="A95" s="5"/>
      <c r="B95" s="51"/>
      <c r="C95" s="5"/>
      <c r="D95" s="5"/>
      <c r="E95" s="5"/>
      <c r="F95" s="5"/>
      <c r="G95" s="5"/>
      <c r="H95" s="5"/>
      <c r="I95" s="5"/>
      <c r="J95" s="5"/>
      <c r="K95" s="5"/>
      <c r="L95" s="5"/>
      <c r="M95" s="64"/>
      <c r="N95" s="64"/>
      <c r="O95" s="61"/>
      <c r="P95" s="64"/>
      <c r="Q95" s="64"/>
      <c r="R95" s="64"/>
      <c r="S95" s="5"/>
    </row>
    <row r="96" spans="1:19" x14ac:dyDescent="0.2">
      <c r="A96" s="5"/>
      <c r="B96" s="51"/>
      <c r="C96" s="5"/>
      <c r="D96" s="5"/>
      <c r="E96" s="5"/>
      <c r="F96" s="5"/>
      <c r="G96" s="5"/>
      <c r="H96" s="5"/>
      <c r="I96" s="5"/>
      <c r="J96" s="5"/>
      <c r="K96" s="5"/>
      <c r="L96" s="5"/>
      <c r="M96" s="64"/>
      <c r="N96" s="64"/>
      <c r="O96" s="61"/>
      <c r="P96" s="64"/>
      <c r="Q96" s="64"/>
      <c r="R96" s="64"/>
      <c r="S96" s="5"/>
    </row>
    <row r="97" spans="1:21" ht="13.5" thickBot="1" x14ac:dyDescent="0.25">
      <c r="A97" s="5" t="s">
        <v>277</v>
      </c>
      <c r="B97" s="51"/>
      <c r="C97" s="5"/>
      <c r="D97" s="53">
        <v>3021664869.3200006</v>
      </c>
      <c r="E97" s="54">
        <v>79143.280622799997</v>
      </c>
      <c r="F97" s="54">
        <v>3191</v>
      </c>
      <c r="G97" s="54">
        <v>1176</v>
      </c>
      <c r="H97" s="54">
        <v>496</v>
      </c>
      <c r="I97" s="54">
        <v>78239.712937899996</v>
      </c>
      <c r="J97" s="54">
        <v>3183</v>
      </c>
      <c r="K97" s="54">
        <v>1176</v>
      </c>
      <c r="L97" s="54">
        <v>496</v>
      </c>
      <c r="M97" s="54">
        <v>5569255.773871501</v>
      </c>
      <c r="N97" s="54">
        <v>11483.001595611342</v>
      </c>
      <c r="O97" s="54">
        <v>4.7194815729801762</v>
      </c>
      <c r="P97" s="54">
        <v>542.5616980093323</v>
      </c>
      <c r="Q97" s="54">
        <v>3698562</v>
      </c>
      <c r="R97" s="54">
        <v>135744</v>
      </c>
      <c r="S97" s="49">
        <v>3.6701831684854816E-2</v>
      </c>
      <c r="T97" s="59"/>
      <c r="U97" s="59"/>
    </row>
    <row r="98" spans="1:21" ht="13.5" thickTop="1" x14ac:dyDescent="0.2"/>
    <row r="99" spans="1:21" s="52" customFormat="1" ht="12" x14ac:dyDescent="0.2">
      <c r="A99" s="52" t="s">
        <v>292</v>
      </c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0"/>
      <c r="P99" s="56"/>
      <c r="Q99" s="56"/>
      <c r="R99" s="56"/>
    </row>
    <row r="100" spans="1:21" s="52" customFormat="1" ht="12" x14ac:dyDescent="0.2"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0"/>
      <c r="P100" s="56"/>
      <c r="Q100" s="56"/>
      <c r="R100" s="56"/>
    </row>
    <row r="101" spans="1:21" s="52" customFormat="1" ht="12" x14ac:dyDescent="0.2">
      <c r="A101" s="52" t="s">
        <v>293</v>
      </c>
    </row>
    <row r="102" spans="1:21" x14ac:dyDescent="0.2">
      <c r="A102" s="57" t="s">
        <v>294</v>
      </c>
    </row>
  </sheetData>
  <autoFilter ref="A12:S91" xr:uid="{37BA709B-8608-4B3F-87A8-C32A2555951C}"/>
  <pageMargins left="0.7" right="0.7" top="0.75" bottom="0.75" header="0.3" footer="0.3"/>
  <headerFooter>
    <oddHeader>&amp;C&amp;"Calibri"&amp;10&amp;K000000 OFFICIAL&amp;1#_x000D_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GCCC Document" ma:contentTypeID="0x0101008A44E5F2E185C243B9CC25F7EC197F8400A4F5568F7D23DA40B9991D9B68C4A7A1" ma:contentTypeVersion="4" ma:contentTypeDescription="" ma:contentTypeScope="" ma:versionID="dbde147389031499c11ebc1d2e880a2e">
  <xsd:schema xmlns:xsd="http://www.w3.org/2001/XMLSchema" xmlns:xs="http://www.w3.org/2001/XMLSchema" xmlns:p="http://schemas.microsoft.com/office/2006/metadata/properties" xmlns:ns2="236b3a9f-a140-4b1e-93e8-cdba4b02ab7f" xmlns:ns3="008ced81-bb59-45e2-a4a0-ee95ac48c905" targetNamespace="http://schemas.microsoft.com/office/2006/metadata/properties" ma:root="true" ma:fieldsID="55b86e7e59789d4560a7200cb1e4aa15" ns2:_="" ns3:_="">
    <xsd:import namespace="236b3a9f-a140-4b1e-93e8-cdba4b02ab7f"/>
    <xsd:import namespace="008ced81-bb59-45e2-a4a0-ee95ac48c905"/>
    <xsd:element name="properties">
      <xsd:complexType>
        <xsd:sequence>
          <xsd:element name="documentManagement">
            <xsd:complexType>
              <xsd:all>
                <xsd:element ref="ns2:vDocumentOwner" minOccurs="0"/>
                <xsd:element ref="ns2:vReviewDate" minOccurs="0"/>
                <xsd:element ref="ns2:ffc20068c61344328f6425e2f123910f" minOccurs="0"/>
                <xsd:element ref="ns2:TaxCatchAll" minOccurs="0"/>
                <xsd:element ref="ns2:TaxCatchAllLabel" minOccurs="0"/>
                <xsd:element ref="ns2:j9c9af152e78497ebd8e653ad89faba3" minOccurs="0"/>
                <xsd:element ref="ns2:a4184bf09a5a4bb294578a3b239a1cbd" minOccurs="0"/>
                <xsd:element ref="ns2:k7635a9acc204deaa2fb1368d6ffe404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3a9f-a140-4b1e-93e8-cdba4b02ab7f" elementFormDefault="qualified">
    <xsd:import namespace="http://schemas.microsoft.com/office/2006/documentManagement/types"/>
    <xsd:import namespace="http://schemas.microsoft.com/office/infopath/2007/PartnerControls"/>
    <xsd:element name="vDocumentOwner" ma:index="5" nillable="true" ma:displayName="Document Owner" ma:hidden="true" ma:list="UserInfo" ma:SharePointGroup="0" ma:internalName="v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ReviewDate" ma:index="6" nillable="true" ma:displayName="Review Date" ma:format="DateOnly" ma:hidden="true" ma:internalName="vReviewDate" ma:readOnly="false">
      <xsd:simpleType>
        <xsd:restriction base="dms:DateTime"/>
      </xsd:simpleType>
    </xsd:element>
    <xsd:element name="ffc20068c61344328f6425e2f123910f" ma:index="8" nillable="true" ma:taxonomy="true" ma:internalName="ffc20068c61344328f6425e2f123910f" ma:taxonomyFieldName="vTopic" ma:displayName="Topic" ma:readOnly="false" ma:default="" ma:fieldId="{ffc20068-c613-4432-8f64-25e2f123910f}" ma:sspId="d8b19950-0ea3-4d3a-9120-e673673a55cb" ma:termSetId="50007d85-21c5-4945-a70a-c1f0027d4c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8348afb-9cf5-4987-97f9-53eeb4f6b0c2}" ma:internalName="TaxCatchAll" ma:showField="CatchAllData" ma:web="008ced81-bb59-45e2-a4a0-ee95ac48c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8348afb-9cf5-4987-97f9-53eeb4f6b0c2}" ma:internalName="TaxCatchAllLabel" ma:readOnly="true" ma:showField="CatchAllDataLabel" ma:web="008ced81-bb59-45e2-a4a0-ee95ac48c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9c9af152e78497ebd8e653ad89faba3" ma:index="12" nillable="true" ma:taxonomy="true" ma:internalName="j9c9af152e78497ebd8e653ad89faba3" ma:taxonomyFieldName="vDocumentType" ma:displayName="Document Type" ma:readOnly="false" ma:default="" ma:fieldId="{39c9af15-2e78-497e-bd8e-653ad89faba3}" ma:sspId="d8b19950-0ea3-4d3a-9120-e673673a55cb" ma:termSetId="a79524c0-978b-4610-a7fe-ca1901d3c8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184bf09a5a4bb294578a3b239a1cbd" ma:index="14" nillable="true" ma:taxonomy="true" ma:internalName="a4184bf09a5a4bb294578a3b239a1cbd" ma:taxonomyFieldName="vDivision" ma:displayName="Division" ma:readOnly="false" ma:default="" ma:fieldId="{a4184bf0-9a5a-4bb2-9457-8a3b239a1cbd}" ma:sspId="d8b19950-0ea3-4d3a-9120-e673673a55cb" ma:termSetId="e2209b3f-f03d-4d63-9365-925d8af193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635a9acc204deaa2fb1368d6ffe404" ma:index="18" nillable="true" ma:taxonomy="true" ma:internalName="k7635a9acc204deaa2fb1368d6ffe404" ma:taxonomyFieldName="BCS" ma:displayName="BCS" ma:indexed="true" ma:readOnly="false" ma:default="8;#Unclassified|1bd2f106-ce50-4f92-9580-2ba01857d201" ma:fieldId="{47635a9a-cc20-4dea-a2fb-1368d6ffe404}" ma:sspId="d8b19950-0ea3-4d3a-9120-e673673a55cb" ma:termSetId="09d5a374-7d7e-4ba4-9180-5dc3c3e4e03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ced81-bb59-45e2-a4a0-ee95ac48c905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8b19950-0ea3-4d3a-9120-e673673a55cb" ContentTypeId="0x0101008A44E5F2E185C243B9CC25F7EC197F84" PreviousValue="false" LastSyncTimeStamp="2023-08-18T06:31:05.557Z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7635a9acc204deaa2fb1368d6ffe404 xmlns="236b3a9f-a140-4b1e-93e8-cdba4b02ab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1bd2f106-ce50-4f92-9580-2ba01857d201</TermId>
        </TermInfo>
      </Terms>
    </k7635a9acc204deaa2fb1368d6ffe404>
    <j9c9af152e78497ebd8e653ad89faba3 xmlns="236b3a9f-a140-4b1e-93e8-cdba4b02ab7f">
      <Terms xmlns="http://schemas.microsoft.com/office/infopath/2007/PartnerControls"/>
    </j9c9af152e78497ebd8e653ad89faba3>
    <vReviewDate xmlns="236b3a9f-a140-4b1e-93e8-cdba4b02ab7f" xsi:nil="true"/>
    <_dlc_DocId xmlns="008ced81-bb59-45e2-a4a0-ee95ac48c905">VGCCC-959767282-393817</_dlc_DocId>
    <vDocumentOwner xmlns="236b3a9f-a140-4b1e-93e8-cdba4b02ab7f">
      <UserInfo>
        <DisplayName/>
        <AccountId xsi:nil="true"/>
        <AccountType/>
      </UserInfo>
    </vDocumentOwner>
    <TaxCatchAll xmlns="236b3a9f-a140-4b1e-93e8-cdba4b02ab7f">
      <Value>8</Value>
    </TaxCatchAll>
    <ffc20068c61344328f6425e2f123910f xmlns="236b3a9f-a140-4b1e-93e8-cdba4b02ab7f">
      <Terms xmlns="http://schemas.microsoft.com/office/infopath/2007/PartnerControls"/>
    </ffc20068c61344328f6425e2f123910f>
    <a4184bf09a5a4bb294578a3b239a1cbd xmlns="236b3a9f-a140-4b1e-93e8-cdba4b02ab7f">
      <Terms xmlns="http://schemas.microsoft.com/office/infopath/2007/PartnerControls"/>
    </a4184bf09a5a4bb294578a3b239a1cbd>
    <_dlc_DocIdUrl xmlns="008ced81-bb59-45e2-a4a0-ee95ac48c905">
      <Url>https://vgcccvicgovau.sharepoint.com/sites/SDIV-IntelligenceInsights/_layouts/15/DocIdRedir.aspx?ID=VGCCC-959767282-393817</Url>
      <Description>VGCCC-959767282-393817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22BE2-CFEA-4168-9F93-ECABF9DC4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6b3a9f-a140-4b1e-93e8-cdba4b02ab7f"/>
    <ds:schemaRef ds:uri="008ced81-bb59-45e2-a4a0-ee95ac48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7C33C6-6F77-4553-8CFB-5A9F92DDF5A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B377A77-0E9F-4482-A1B7-6E732C52EA4B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08ced81-bb59-45e2-a4a0-ee95ac48c905"/>
    <ds:schemaRef ds:uri="236b3a9f-a140-4b1e-93e8-cdba4b02ab7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2000FA5-630B-4E8B-9DE9-EC3162318F9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D7D1EDE-89E4-4C40-B3AB-F5223C9B6EAB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2F345447-5DF4-48F7-9E43-3DAD6D4045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RELEASE NOTES</vt:lpstr>
      <vt:lpstr>SUMMARY DATA SHEET</vt:lpstr>
      <vt:lpstr>Detail Data 2024-25</vt:lpstr>
      <vt:lpstr>Detail Data 2023-24</vt:lpstr>
      <vt:lpstr>Detail Data 2022-23</vt:lpstr>
    </vt:vector>
  </TitlesOfParts>
  <Manager/>
  <Company>Victorian Commission for Gambling Regulation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VCGLR-User</dc:creator>
  <cp:keywords/>
  <dc:description/>
  <cp:lastModifiedBy>Chloe Pang (VGCCC)</cp:lastModifiedBy>
  <cp:revision/>
  <dcterms:created xsi:type="dcterms:W3CDTF">2013-06-27T00:47:44Z</dcterms:created>
  <dcterms:modified xsi:type="dcterms:W3CDTF">2025-11-23T23:42:27Z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7635a9acc204deaa2fb1368d6ffe404">
    <vt:lpwstr>Unclassified|1bd2f106-ce50-4f92-9580-2ba01857d201</vt:lpwstr>
  </property>
  <property fmtid="{D5CDD505-2E9C-101B-9397-08002B2CF9AE}" pid="3" name="TaxCatchAll">
    <vt:lpwstr>8;#Unclassified|1bd2f106-ce50-4f92-9580-2ba01857d201</vt:lpwstr>
  </property>
  <property fmtid="{D5CDD505-2E9C-101B-9397-08002B2CF9AE}" pid="4" name="_dlc_DocId">
    <vt:lpwstr>VGCCC-959767282-39362</vt:lpwstr>
  </property>
  <property fmtid="{D5CDD505-2E9C-101B-9397-08002B2CF9AE}" pid="5" name="_dlc_DocIdItemGuid">
    <vt:lpwstr>3594aab3-cdc1-4d03-81c3-aae8191fa122</vt:lpwstr>
  </property>
  <property fmtid="{D5CDD505-2E9C-101B-9397-08002B2CF9AE}" pid="6" name="_dlc_DocIdUrl">
    <vt:lpwstr>https://vgcccvicgovau.sharepoint.com/sites/SDIV-IntelligenceInsights/_layouts/15/DocIdRedir.aspx?ID=VGCCC-959767282-39362, VGCCC-959767282-39362</vt:lpwstr>
  </property>
  <property fmtid="{D5CDD505-2E9C-101B-9397-08002B2CF9AE}" pid="7" name="vReviewDate">
    <vt:lpwstr/>
  </property>
  <property fmtid="{D5CDD505-2E9C-101B-9397-08002B2CF9AE}" pid="8" name="j9c9af152e78497ebd8e653ad89faba3">
    <vt:lpwstr/>
  </property>
  <property fmtid="{D5CDD505-2E9C-101B-9397-08002B2CF9AE}" pid="9" name="a4184bf09a5a4bb294578a3b239a1cbd">
    <vt:lpwstr/>
  </property>
  <property fmtid="{D5CDD505-2E9C-101B-9397-08002B2CF9AE}" pid="10" name="ffc20068c61344328f6425e2f123910f">
    <vt:lpwstr/>
  </property>
  <property fmtid="{D5CDD505-2E9C-101B-9397-08002B2CF9AE}" pid="11" name="vDocumentOwner">
    <vt:lpwstr/>
  </property>
  <property fmtid="{D5CDD505-2E9C-101B-9397-08002B2CF9AE}" pid="12" name="vTopic">
    <vt:lpwstr/>
  </property>
  <property fmtid="{D5CDD505-2E9C-101B-9397-08002B2CF9AE}" pid="13" name="vDocumentType">
    <vt:lpwstr/>
  </property>
  <property fmtid="{D5CDD505-2E9C-101B-9397-08002B2CF9AE}" pid="14" name="BCS">
    <vt:lpwstr>8;#Unclassified|1bd2f106-ce50-4f92-9580-2ba01857d201</vt:lpwstr>
  </property>
  <property fmtid="{D5CDD505-2E9C-101B-9397-08002B2CF9AE}" pid="15" name="vDivision">
    <vt:lpwstr/>
  </property>
  <property fmtid="{D5CDD505-2E9C-101B-9397-08002B2CF9AE}" pid="16" name="ContentTypeId">
    <vt:lpwstr>0x0101008A44E5F2E185C243B9CC25F7EC197F8400A4F5568F7D23DA40B9991D9B68C4A7A1</vt:lpwstr>
  </property>
  <property fmtid="{D5CDD505-2E9C-101B-9397-08002B2CF9AE}" pid="17" name="MSIP_Label_49e7efd5-7a26-428e-a0b1-b03ce3e67d24_Enabled">
    <vt:lpwstr>true</vt:lpwstr>
  </property>
  <property fmtid="{D5CDD505-2E9C-101B-9397-08002B2CF9AE}" pid="18" name="MSIP_Label_49e7efd5-7a26-428e-a0b1-b03ce3e67d24_SetDate">
    <vt:lpwstr>2024-11-15T05:04:23Z</vt:lpwstr>
  </property>
  <property fmtid="{D5CDD505-2E9C-101B-9397-08002B2CF9AE}" pid="19" name="MSIP_Label_49e7efd5-7a26-428e-a0b1-b03ce3e67d24_Method">
    <vt:lpwstr>Standard</vt:lpwstr>
  </property>
  <property fmtid="{D5CDD505-2E9C-101B-9397-08002B2CF9AE}" pid="20" name="MSIP_Label_49e7efd5-7a26-428e-a0b1-b03ce3e67d24_Name">
    <vt:lpwstr>OFFICIAL</vt:lpwstr>
  </property>
  <property fmtid="{D5CDD505-2E9C-101B-9397-08002B2CF9AE}" pid="21" name="MSIP_Label_49e7efd5-7a26-428e-a0b1-b03ce3e67d24_SiteId">
    <vt:lpwstr>73fefd30-d091-4581-b618-c9725afb4ab9</vt:lpwstr>
  </property>
  <property fmtid="{D5CDD505-2E9C-101B-9397-08002B2CF9AE}" pid="22" name="MSIP_Label_49e7efd5-7a26-428e-a0b1-b03ce3e67d24_ActionId">
    <vt:lpwstr>bd103763-8e0e-4f6b-b864-d71e4f3f3b55</vt:lpwstr>
  </property>
  <property fmtid="{D5CDD505-2E9C-101B-9397-08002B2CF9AE}" pid="23" name="MSIP_Label_49e7efd5-7a26-428e-a0b1-b03ce3e67d24_ContentBits">
    <vt:lpwstr>1</vt:lpwstr>
  </property>
  <property fmtid="{D5CDD505-2E9C-101B-9397-08002B2CF9AE}" pid="24" name="MediaServiceImageTags">
    <vt:lpwstr/>
  </property>
  <property fmtid="{D5CDD505-2E9C-101B-9397-08002B2CF9AE}" pid="25" name="lcf76f155ced4ddcb4097134ff3c332f">
    <vt:lpwstr/>
  </property>
</Properties>
</file>